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Dobrowolska\01_PALMIARNIA\00_BAZA_PALMIARNIA\03.Zamówienia publiczne\3.Wykonawca\1.SIWZ\"/>
    </mc:Choice>
  </mc:AlternateContent>
  <xr:revisionPtr revIDLastSave="0" documentId="8_{B3734D5F-3D8C-4DDD-BF48-07E912D63878}" xr6:coauthVersionLast="47" xr6:coauthVersionMax="47" xr10:uidLastSave="{00000000-0000-0000-0000-000000000000}"/>
  <bookViews>
    <workbookView xWindow="28680" yWindow="-120" windowWidth="29040" windowHeight="15720" xr2:uid="{58660B01-46C9-4E02-9B11-065D135C1C03}"/>
  </bookViews>
  <sheets>
    <sheet name="TER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4" i="2" l="1"/>
  <c r="H45" i="2"/>
  <c r="I45" i="2" s="1"/>
  <c r="F44" i="2"/>
  <c r="H15" i="2"/>
  <c r="I15" i="2" s="1"/>
  <c r="F79" i="2"/>
  <c r="H79" i="2" s="1"/>
  <c r="H11" i="2"/>
  <c r="H61" i="2"/>
  <c r="I61" i="2" s="1"/>
  <c r="I60" i="2" s="1"/>
  <c r="F60" i="2"/>
  <c r="H59" i="2"/>
  <c r="I59" i="2" s="1"/>
  <c r="F58" i="2"/>
  <c r="H57" i="2"/>
  <c r="I57" i="2" s="1"/>
  <c r="F56" i="2"/>
  <c r="H55" i="2"/>
  <c r="I55" i="2" s="1"/>
  <c r="F54" i="2"/>
  <c r="H53" i="2"/>
  <c r="I53" i="2" s="1"/>
  <c r="F52" i="2"/>
  <c r="H51" i="2"/>
  <c r="I51" i="2" s="1"/>
  <c r="F50" i="2"/>
  <c r="H49" i="2"/>
  <c r="I49" i="2" s="1"/>
  <c r="F48" i="2"/>
  <c r="H43" i="2"/>
  <c r="I43" i="2" s="1"/>
  <c r="F42" i="2"/>
  <c r="H47" i="2"/>
  <c r="I47" i="2" s="1"/>
  <c r="F46" i="2"/>
  <c r="H41" i="2"/>
  <c r="I41" i="2" s="1"/>
  <c r="F40" i="2"/>
  <c r="H39" i="2"/>
  <c r="I39" i="2" s="1"/>
  <c r="F38" i="2"/>
  <c r="H37" i="2"/>
  <c r="I37" i="2" s="1"/>
  <c r="F36" i="2"/>
  <c r="H35" i="2"/>
  <c r="I35" i="2" s="1"/>
  <c r="F34" i="2"/>
  <c r="H33" i="2"/>
  <c r="I33" i="2" s="1"/>
  <c r="I32" i="2" s="1"/>
  <c r="F32" i="2"/>
  <c r="H31" i="2"/>
  <c r="I31" i="2" s="1"/>
  <c r="F30" i="2"/>
  <c r="H29" i="2"/>
  <c r="I29" i="2" s="1"/>
  <c r="F28" i="2"/>
  <c r="H27" i="2"/>
  <c r="I27" i="2" s="1"/>
  <c r="F26" i="2"/>
  <c r="H25" i="2"/>
  <c r="I25" i="2" s="1"/>
  <c r="F24" i="2"/>
  <c r="H23" i="2"/>
  <c r="I23" i="2" s="1"/>
  <c r="F22" i="2"/>
  <c r="H21" i="2"/>
  <c r="I21" i="2" s="1"/>
  <c r="F20" i="2"/>
  <c r="H19" i="2"/>
  <c r="I19" i="2" s="1"/>
  <c r="F18" i="2"/>
  <c r="H17" i="2"/>
  <c r="I17" i="2" s="1"/>
  <c r="F16" i="2"/>
  <c r="F14" i="2"/>
  <c r="G94" i="2" l="1"/>
  <c r="I44" i="2"/>
  <c r="I79" i="2"/>
  <c r="I56" i="2"/>
  <c r="I58" i="2"/>
  <c r="I50" i="2"/>
  <c r="I52" i="2"/>
  <c r="I54" i="2"/>
  <c r="I48" i="2"/>
  <c r="I42" i="2"/>
  <c r="I38" i="2"/>
  <c r="I40" i="2"/>
  <c r="I26" i="2"/>
  <c r="I46" i="2"/>
  <c r="I28" i="2"/>
  <c r="I34" i="2"/>
  <c r="I36" i="2"/>
  <c r="I30" i="2"/>
  <c r="I20" i="2"/>
  <c r="I22" i="2"/>
  <c r="I24" i="2"/>
  <c r="I16" i="2"/>
  <c r="I18" i="2"/>
  <c r="I14" i="2"/>
  <c r="I11" i="2" l="1"/>
  <c r="I10" i="2" l="1"/>
  <c r="F10" i="2"/>
  <c r="F12" i="2"/>
  <c r="H13" i="2"/>
  <c r="I13" i="2" s="1"/>
  <c r="I12" i="2" l="1"/>
  <c r="I74" i="2" s="1"/>
  <c r="E45" i="2" l="1"/>
  <c r="E44" i="2" s="1"/>
  <c r="E59" i="2"/>
  <c r="E58" i="2" s="1"/>
  <c r="E11" i="2"/>
  <c r="E10" i="2" s="1"/>
  <c r="E53" i="2"/>
  <c r="E52" i="2" s="1"/>
  <c r="E19" i="2"/>
  <c r="E18" i="2" s="1"/>
  <c r="E51" i="2"/>
  <c r="E50" i="2" s="1"/>
  <c r="E17" i="2"/>
  <c r="E16" i="2" s="1"/>
  <c r="E49" i="2"/>
  <c r="E48" i="2" s="1"/>
  <c r="E15" i="2"/>
  <c r="E14" i="2" s="1"/>
  <c r="E13" i="2"/>
  <c r="E12" i="2" s="1"/>
  <c r="E43" i="2"/>
  <c r="E42" i="2" s="1"/>
  <c r="E41" i="2"/>
  <c r="E40" i="2" s="1"/>
  <c r="E39" i="2"/>
  <c r="E38" i="2" s="1"/>
  <c r="E37" i="2"/>
  <c r="E36" i="2" s="1"/>
  <c r="E35" i="2"/>
  <c r="E34" i="2" s="1"/>
  <c r="E33" i="2"/>
  <c r="E32" i="2" s="1"/>
  <c r="E31" i="2"/>
  <c r="E30" i="2" s="1"/>
  <c r="E29" i="2"/>
  <c r="E28" i="2" s="1"/>
  <c r="E61" i="2"/>
  <c r="E60" i="2" s="1"/>
  <c r="E27" i="2"/>
  <c r="E26" i="2" s="1"/>
  <c r="E25" i="2"/>
  <c r="E24" i="2" s="1"/>
  <c r="E57" i="2"/>
  <c r="E56" i="2" s="1"/>
  <c r="E23" i="2"/>
  <c r="E22" i="2" s="1"/>
  <c r="E55" i="2"/>
  <c r="E54" i="2" s="1"/>
  <c r="E21" i="2"/>
  <c r="E20" i="2" s="1"/>
  <c r="E47" i="2"/>
  <c r="E46" i="2" s="1"/>
</calcChain>
</file>

<file path=xl/sharedStrings.xml><?xml version="1.0" encoding="utf-8"?>
<sst xmlns="http://schemas.openxmlformats.org/spreadsheetml/2006/main" count="128" uniqueCount="109">
  <si>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</si>
  <si>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</si>
  <si>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</si>
  <si>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</si>
  <si>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</si>
  <si>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</si>
  <si>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</si>
  <si>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>RAZEM [zakres podstawowy]</t>
  </si>
  <si>
    <t>stawka VAT [%]</t>
  </si>
  <si>
    <t>Podatek VAT [PLN]</t>
  </si>
  <si>
    <t>Kwota brutto [PLN]</t>
  </si>
  <si>
    <t>Kwota netto [PLN]</t>
  </si>
  <si>
    <t>RAZEM:</t>
  </si>
  <si>
    <t xml:space="preserve"> wskaźnik %  </t>
  </si>
  <si>
    <t>-</t>
  </si>
  <si>
    <t>Wykonawca uzupełnia żółte pola w kolumnie F. Należy uzupełnić wartość każdej komórki.</t>
  </si>
  <si>
    <t>ISTOTNE ZAŁOŻENIA TER</t>
  </si>
  <si>
    <t>Tabela Elementów Rozliczeniowych (TER) - Załącznik nr 1 do Oferty</t>
  </si>
  <si>
    <t>„Kompleksowa przebudowa obiektów Palmiarni Poznańskiej”</t>
  </si>
  <si>
    <t>Wskaźnik % Wykonawcy +/-0,5%</t>
  </si>
  <si>
    <t>Wykonanie wszystkich robót wynikających z SWZ w zakresie pawilonu nr 1 pawilon szklarniowy</t>
  </si>
  <si>
    <t>Wykonanie wszystkich robót wynikających z SWZ w zakresie pawilonu nr 2 pawilon szklarniowy</t>
  </si>
  <si>
    <t>Pawilon 2</t>
  </si>
  <si>
    <t>Pawilon 1</t>
  </si>
  <si>
    <t>Pawilon 3</t>
  </si>
  <si>
    <t>Pawilon 4</t>
  </si>
  <si>
    <t>Pawilon 15</t>
  </si>
  <si>
    <t>Wykonanie wszystkich robót wynikających z SWZ w zakresie pawilonu nr 3 pawilon szklarniowy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</si>
  <si>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</si>
  <si>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</si>
  <si>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</si>
  <si>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</si>
  <si>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</si>
  <si>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</si>
  <si>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</si>
  <si>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</si>
  <si>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</si>
  <si>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</si>
  <si>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</si>
  <si>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</si>
  <si>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Wykonanie wszystkich robót wynikających z SWZ w zakresie pawilonu nr 4 pawilon szklarniowy</t>
  </si>
  <si>
    <t>Wykonanie wszystkich robót wynikających z SWZ w zakresie pawilonu nr 10 pawilon szklarniowy</t>
  </si>
  <si>
    <t>Pawilon 10</t>
  </si>
  <si>
    <t>Wykonanie wszystkich robót wynikających z SWZ w zakresie pawilonu nr 15 pawilon szklarniowy</t>
  </si>
  <si>
    <t xml:space="preserve">Wykonanie wszystkich robót wynikających z SWZ w zakresie segmentu 11 część administracyjno-socjalna i techniczna </t>
  </si>
  <si>
    <t>Segment 11</t>
  </si>
  <si>
    <t>Segment 12</t>
  </si>
  <si>
    <t>Segment 13</t>
  </si>
  <si>
    <t>Segment 14</t>
  </si>
  <si>
    <t xml:space="preserve">Wykonanie wszystkich robót wynikających z SWZ w zakresie segmentu 12 część administracyjno-socjalna i techniczna </t>
  </si>
  <si>
    <t xml:space="preserve">Wykonanie wszystkich robót wynikających z SWZ w zakresie segmentu 13 część administracyjno-socjalna i techniczna </t>
  </si>
  <si>
    <t xml:space="preserve">Wykonanie wszystkich robót wynikających z SWZ w zakresie segmentu 14 część administracyjno-socjalna i techniczna </t>
  </si>
  <si>
    <t>13.</t>
  </si>
  <si>
    <t xml:space="preserve">Wykonanie wszystkich robót wynikających z SWZ w zakresie segmentu 16 pawilon wejściowy </t>
  </si>
  <si>
    <t>Pawilon wejściowy</t>
  </si>
  <si>
    <t>14.</t>
  </si>
  <si>
    <t>15.</t>
  </si>
  <si>
    <t>16.</t>
  </si>
  <si>
    <t>17.</t>
  </si>
  <si>
    <t>Wykonanie wszystkich robót wynikających z SWZ w zakresie segmentu 18 akwarium</t>
  </si>
  <si>
    <t>Wykonanie wszystkich robót wynikających z SWZ w zakresie segmentu 17 kawiarnia</t>
  </si>
  <si>
    <t>Akwarium</t>
  </si>
  <si>
    <t>Kawiarnia</t>
  </si>
  <si>
    <t>Budynek 19</t>
  </si>
  <si>
    <t>Budynek 20</t>
  </si>
  <si>
    <t>Segmenty 21, 25, 26</t>
  </si>
  <si>
    <t>Wykonanie wszystkich robót wynikających z SWZ w zakresie segmentu 19 budynek techniczny</t>
  </si>
  <si>
    <t>Wykonanie wszystkich robót wynikających z SWZ w zakresie segmentu 20 budynek techniczny</t>
  </si>
  <si>
    <t>Wykonanie wszystkich robót wynikających z SWZ w zakresie segmentu 21 garaż; placu gospodarczego nr 25 oraz placu gospodarczego przy garażu nr 26</t>
  </si>
  <si>
    <t>PZT i zieleń Etap I</t>
  </si>
  <si>
    <t>18.</t>
  </si>
  <si>
    <t>Wykonanie dokumentacji odbiorowej wraz z uzyskaniem prawomocnej decyzji o częściowym pozwoleniu na użytkowanie</t>
  </si>
  <si>
    <t>Etap II</t>
  </si>
  <si>
    <t>Pawilon 5</t>
  </si>
  <si>
    <t>Wykonanie wszystkich robót wynikających z SWZ w zakresie pawilonu nr 5 pawilon szklarniowy</t>
  </si>
  <si>
    <t>Wykonanie wszystkich robót wynikających z SWZ w zakresie pawilonu nr 6 pawilon szklarniowy</t>
  </si>
  <si>
    <t>Wykonanie wszystkich robót wynikających z SWZ w zakresie pawilonu nr 7 pawilon szklarniowy</t>
  </si>
  <si>
    <t>Wykonanie wszystkich robót wynikających z SWZ w zakresie pawilonu nr 8 pawilon szklarniowy</t>
  </si>
  <si>
    <t>Wykonanie wszystkich robót wynikających z SWZ w zakresie pawilonu nr 9 pawilon szklarniowy</t>
  </si>
  <si>
    <t>Pawilon 6</t>
  </si>
  <si>
    <t>Pawilon 7</t>
  </si>
  <si>
    <t>Pawilon 8</t>
  </si>
  <si>
    <t>Pawilon 9</t>
  </si>
  <si>
    <t>PZT i zieleń Etap II</t>
  </si>
  <si>
    <t>Wykonanie wszystkich pozostałych robót wynikających z SWZ w zakresie PZT dla Etapu II</t>
  </si>
  <si>
    <t>Wykonanie dokumentacji odbiorowej wraz z uzyskaniem ostatecznej i prawomocnej decyzji o pozwoleniu na użytkowanie</t>
  </si>
  <si>
    <t>CZĘŚCIOWE POZWOLENIE NA UŻYTKOWANIE</t>
  </si>
  <si>
    <t>POZWOLENIE NA UŻYTKOWANIE</t>
  </si>
  <si>
    <t xml:space="preserve">Suma wskaźników % Wykonawcy musi wynosić 100% (komórka E72) </t>
  </si>
  <si>
    <t xml:space="preserve">Sumaryczny wskaźnik procentowy dla każdego z etapów w kolumnie F musi się mieścić w przedziale +/-0,5% w stosunku do wskaźnika w kolumnie D </t>
  </si>
  <si>
    <t xml:space="preserve">Wskaźnik procentowy dla każdego z etapów odnoszą się do sumy wartości zakresu podstawowego - komórka I72
</t>
  </si>
  <si>
    <t>Wskaźnik procentowy dla Etapu 5 (OPCJA) odnosi się do sumy wartości zakresu podstawowego - komórka I72</t>
  </si>
  <si>
    <t>Usługa wsparcia/asysty technicznej dotyczącej zarządzania infrastrukturą techniczną zainstalowaną w budynku Palmiarni</t>
  </si>
  <si>
    <t>VAT</t>
  </si>
  <si>
    <t>maksymalny wymiar godzinowy</t>
  </si>
  <si>
    <t>Wartość netto [PLN]</t>
  </si>
  <si>
    <t>Stawka za 1 (jedną) rbh netto [PLN]</t>
  </si>
  <si>
    <t>Etap I</t>
  </si>
  <si>
    <t>17a.</t>
  </si>
  <si>
    <t xml:space="preserve">Usunięcie oraz przesadzenia drzew i krzewów </t>
  </si>
  <si>
    <t xml:space="preserve">z zastrzeżeniem, że odchylenie w zakresie pozycji" Akwarium" musi się mieścić w przedziale +/-5% w stosunku do wskaźnika w kolumnie D; </t>
  </si>
  <si>
    <r>
      <t xml:space="preserve">Wykonawca 30 dni od zawarcia Umowy przedłoży Zamawiającemu Uszczegółowioną Tabelę Elementów Rozliczeniowych (U-TER), sporządzoną z uwzględnieniem łącznego wynagrodzenia Wykonawcy. Zamawiający dopuszcza podział pozycji określonych w TER na poszczególne pozycje U-TER, z zastrzeżeniem, iż procentowy wskaźnik Wykonawcy danej pozycji TER nie może zostać przekroczony, jak również przekroczona nie może zostać suma całkowitej wartości wynagrodzenia Wykonawcy w ramach Umowy. 
</t>
    </r>
    <r>
      <rPr>
        <b/>
        <sz val="9"/>
        <color rgb="FFFF0000"/>
        <rFont val="Verdana"/>
        <family val="2"/>
        <charset val="238"/>
      </rPr>
      <t>JEDNOCZEŚNIE ILOŚĆ WSZYSTKICH POZYCJI U-TER NIE MOŻE PRZEKROCZYĆ 500 POZYCJI.</t>
    </r>
  </si>
  <si>
    <t>ZAKRES PRAWA OPCJI 1</t>
  </si>
  <si>
    <t>ZAKRES PRAWA OPCJI 2</t>
  </si>
  <si>
    <t>Wykonanie robót związanych z przesadzeniem oraz usunięciem drzew i krzewów</t>
  </si>
  <si>
    <t>Wykonanie wszystkich pozostałych robót wynikających z SWZ w zakresie PZT dla Etapu I w tym nasadzenia zastępcze</t>
  </si>
  <si>
    <t>oraz odchylenie w zakresie pozycji "Usunięcie oraz przesadzenia drzew i krzewów" musi się mieścić w przedziale +/-0,01 % w stosunku do wskaźnika w kolumnie D</t>
  </si>
  <si>
    <t>Usługa wykonania okresowych przeglądów serwisowych instalacji i urządzeń</t>
  </si>
  <si>
    <t>maksymalny wskaźnik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</si>
</sst>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_-* #,##0.00\ _z_ł_-;\-* #,##0.00\ _z_ł_-;_-* &quot;-&quot;??\ _z_ł_-;_-@_-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4">
    <xf numFmtId="0" fontId="0" fillId="0" borderId="0" xfId="0"/>
    <xf numFmtId="164" fontId="8" fillId="5" borderId="3" xfId="9" applyFont="1" applyFill="1" applyBorder="1" applyAlignment="1" applyProtection="1">
      <alignment horizontal="center" vertical="center"/>
      <protection locked="0"/>
    </xf>
    <xf numFmtId="164" fontId="8" fillId="5" borderId="5" xfId="9" applyFont="1" applyFill="1" applyBorder="1" applyAlignment="1" applyProtection="1">
      <alignment horizontal="center" vertical="center"/>
      <protection locked="0"/>
    </xf>
    <xf numFmtId="9" fontId="0" fillId="0" borderId="0" xfId="1" applyFont="1" applyProtection="1"/>
    <xf numFmtId="164" fontId="0" fillId="0" borderId="0" xfId="9" applyFont="1" applyProtection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9" fontId="6" fillId="0" borderId="5" xfId="1" applyFont="1" applyBorder="1" applyAlignment="1" applyProtection="1">
      <alignment horizontal="center" vertical="center" wrapText="1"/>
    </xf>
    <xf numFmtId="164" fontId="5" fillId="0" borderId="5" xfId="9" applyFont="1" applyBorder="1" applyAlignment="1" applyProtection="1">
      <alignment horizontal="center" vertical="center"/>
    </xf>
    <xf numFmtId="9" fontId="5" fillId="0" borderId="5" xfId="1" applyFont="1" applyBorder="1" applyAlignment="1" applyProtection="1">
      <alignment horizontal="center" vertical="center"/>
    </xf>
    <xf numFmtId="164" fontId="5" fillId="0" borderId="6" xfId="9" applyFont="1" applyBorder="1" applyAlignment="1" applyProtection="1">
      <alignment horizontal="center" vertical="center"/>
    </xf>
    <xf numFmtId="9" fontId="4" fillId="7" borderId="9" xfId="1" applyFont="1" applyFill="1" applyBorder="1" applyAlignment="1" applyProtection="1">
      <alignment horizontal="center" vertical="center"/>
    </xf>
    <xf numFmtId="164" fontId="4" fillId="3" borderId="9" xfId="9" applyFont="1" applyFill="1" applyBorder="1" applyAlignment="1" applyProtection="1">
      <alignment horizontal="center" vertical="center"/>
    </xf>
    <xf numFmtId="9" fontId="4" fillId="3" borderId="9" xfId="1" applyFont="1" applyFill="1" applyBorder="1" applyAlignment="1" applyProtection="1">
      <alignment horizontal="center" vertical="center"/>
    </xf>
    <xf numFmtId="164" fontId="4" fillId="3" borderId="10" xfId="9" applyFont="1" applyFill="1" applyBorder="1" applyAlignment="1" applyProtection="1">
      <alignment horizontal="center" vertical="center"/>
    </xf>
    <xf numFmtId="16" fontId="9" fillId="0" borderId="12" xfId="0" applyNumberFormat="1" applyFont="1" applyBorder="1" applyAlignment="1">
      <alignment horizontal="left" vertical="center" wrapText="1"/>
    </xf>
    <xf numFmtId="9" fontId="8" fillId="0" borderId="3" xfId="1" applyFont="1" applyFill="1" applyBorder="1" applyAlignment="1" applyProtection="1">
      <alignment horizontal="center" vertical="center"/>
    </xf>
    <xf numFmtId="9" fontId="8" fillId="0" borderId="3" xfId="1" applyFont="1" applyBorder="1" applyAlignment="1" applyProtection="1">
      <alignment horizontal="center" vertical="center"/>
    </xf>
    <xf numFmtId="164" fontId="8" fillId="0" borderId="3" xfId="9" applyFont="1" applyBorder="1" applyAlignment="1" applyProtection="1">
      <alignment horizontal="center" vertical="center"/>
    </xf>
    <xf numFmtId="164" fontId="8" fillId="0" borderId="4" xfId="9" applyFont="1" applyBorder="1" applyAlignment="1" applyProtection="1">
      <alignment horizontal="center" vertical="center"/>
    </xf>
    <xf numFmtId="0" fontId="7" fillId="0" borderId="3" xfId="0" applyFont="1" applyBorder="1" applyAlignment="1">
      <alignment horizontal="left" vertical="center"/>
    </xf>
    <xf numFmtId="16" fontId="7" fillId="0" borderId="3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9" fontId="15" fillId="0" borderId="5" xfId="1" applyFont="1" applyBorder="1" applyAlignment="1" applyProtection="1">
      <alignment horizontal="center" vertical="center"/>
    </xf>
    <xf numFmtId="9" fontId="8" fillId="0" borderId="5" xfId="1" applyFont="1" applyBorder="1" applyAlignment="1" applyProtection="1">
      <alignment horizontal="center" vertical="center"/>
    </xf>
    <xf numFmtId="164" fontId="8" fillId="0" borderId="5" xfId="9" applyFont="1" applyBorder="1" applyAlignment="1" applyProtection="1">
      <alignment horizontal="center" vertical="center"/>
    </xf>
    <xf numFmtId="9" fontId="4" fillId="6" borderId="15" xfId="1" applyFont="1" applyFill="1" applyBorder="1" applyAlignment="1" applyProtection="1">
      <alignment horizontal="center" vertical="center"/>
    </xf>
    <xf numFmtId="164" fontId="4" fillId="0" borderId="0" xfId="9" applyFont="1" applyFill="1" applyBorder="1" applyAlignment="1" applyProtection="1">
      <alignment horizontal="center" vertical="center"/>
    </xf>
    <xf numFmtId="9" fontId="10" fillId="0" borderId="0" xfId="1" applyFont="1" applyAlignment="1" applyProtection="1">
      <alignment horizontal="center" vertical="center"/>
    </xf>
    <xf numFmtId="164" fontId="4" fillId="0" borderId="0" xfId="9" applyFont="1" applyBorder="1" applyAlignment="1" applyProtection="1">
      <alignment horizontal="right" vertical="center"/>
    </xf>
    <xf numFmtId="164" fontId="11" fillId="0" borderId="15" xfId="9" applyFont="1" applyBorder="1" applyAlignment="1" applyProtection="1">
      <alignment horizontal="center" vertical="center"/>
    </xf>
    <xf numFmtId="0" fontId="0" fillId="4" borderId="0" xfId="0" applyFill="1" applyAlignment="1">
      <alignment vertical="center"/>
    </xf>
    <xf numFmtId="9" fontId="12" fillId="4" borderId="0" xfId="1" applyFont="1" applyFill="1" applyAlignment="1" applyProtection="1">
      <alignment horizontal="center" vertical="center" wrapText="1"/>
    </xf>
    <xf numFmtId="164" fontId="0" fillId="4" borderId="0" xfId="9" applyFont="1" applyFill="1" applyBorder="1" applyAlignment="1" applyProtection="1">
      <alignment vertical="center"/>
    </xf>
    <xf numFmtId="9" fontId="0" fillId="4" borderId="0" xfId="1" applyFont="1" applyFill="1" applyAlignment="1" applyProtection="1">
      <alignment vertic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6" fillId="0" borderId="0" xfId="0" applyFont="1"/>
    <xf numFmtId="164" fontId="16" fillId="0" borderId="0" xfId="9" applyFont="1" applyProtection="1"/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8" fillId="8" borderId="0" xfId="0" applyFont="1" applyFill="1" applyAlignment="1">
      <alignment horizontal="left" vertical="center"/>
    </xf>
    <xf numFmtId="0" fontId="18" fillId="8" borderId="0" xfId="0" applyFont="1" applyFill="1" applyAlignment="1">
      <alignment horizontal="left" vertical="center" wrapText="1"/>
    </xf>
    <xf numFmtId="0" fontId="17" fillId="8" borderId="0" xfId="0" applyFont="1" applyFill="1" applyAlignment="1">
      <alignment horizontal="left" vertical="center"/>
    </xf>
    <xf numFmtId="9" fontId="17" fillId="8" borderId="0" xfId="1" applyFont="1" applyFill="1" applyAlignment="1" applyProtection="1">
      <alignment horizontal="left" vertical="center"/>
    </xf>
    <xf numFmtId="164" fontId="17" fillId="8" borderId="0" xfId="9" applyFont="1" applyFill="1" applyBorder="1" applyAlignment="1" applyProtection="1">
      <alignment horizontal="left" vertical="center"/>
    </xf>
    <xf numFmtId="49" fontId="12" fillId="0" borderId="3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64" fontId="5" fillId="0" borderId="18" xfId="9" applyFont="1" applyBorder="1" applyAlignment="1" applyProtection="1">
      <alignment horizontal="center" vertical="center"/>
    </xf>
    <xf numFmtId="16" fontId="9" fillId="0" borderId="7" xfId="0" applyNumberFormat="1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8" fillId="0" borderId="19" xfId="1" applyNumberFormat="1" applyFont="1" applyFill="1" applyBorder="1" applyAlignment="1" applyProtection="1">
      <alignment horizontal="center" vertical="center"/>
    </xf>
    <xf numFmtId="164" fontId="8" fillId="5" borderId="19" xfId="9" applyFont="1" applyFill="1" applyBorder="1" applyAlignment="1" applyProtection="1">
      <alignment horizontal="center" vertical="center"/>
      <protection locked="0"/>
    </xf>
    <xf numFmtId="164" fontId="8" fillId="0" borderId="19" xfId="9" applyFont="1" applyFill="1" applyBorder="1" applyAlignment="1" applyProtection="1">
      <alignment horizontal="center" vertical="center"/>
      <protection locked="0"/>
    </xf>
    <xf numFmtId="9" fontId="8" fillId="0" borderId="19" xfId="1" applyFont="1" applyBorder="1" applyAlignment="1" applyProtection="1">
      <alignment horizontal="center" vertical="center"/>
    </xf>
    <xf numFmtId="164" fontId="8" fillId="0" borderId="19" xfId="9" applyFont="1" applyBorder="1" applyAlignment="1" applyProtection="1">
      <alignment horizontal="center" vertical="center"/>
    </xf>
    <xf numFmtId="164" fontId="8" fillId="0" borderId="20" xfId="9" applyFont="1" applyBorder="1" applyAlignment="1" applyProtection="1">
      <alignment horizontal="center" vertical="center"/>
    </xf>
    <xf numFmtId="9" fontId="4" fillId="3" borderId="22" xfId="1" applyFont="1" applyFill="1" applyBorder="1" applyAlignment="1" applyProtection="1">
      <alignment horizontal="center" vertical="center" wrapText="1"/>
    </xf>
    <xf numFmtId="9" fontId="4" fillId="3" borderId="22" xfId="1" applyFont="1" applyFill="1" applyBorder="1" applyAlignment="1" applyProtection="1">
      <alignment horizontal="center" vertical="center"/>
    </xf>
    <xf numFmtId="164" fontId="5" fillId="0" borderId="22" xfId="9" applyFont="1" applyBorder="1" applyAlignment="1" applyProtection="1">
      <alignment horizontal="center" vertical="center"/>
    </xf>
    <xf numFmtId="10" fontId="4" fillId="7" borderId="9" xfId="1" applyNumberFormat="1" applyFont="1" applyFill="1" applyBorder="1" applyAlignment="1" applyProtection="1">
      <alignment horizontal="center" vertical="center"/>
    </xf>
    <xf numFmtId="10" fontId="8" fillId="0" borderId="3" xfId="1" applyNumberFormat="1" applyFont="1" applyFill="1" applyBorder="1" applyAlignment="1" applyProtection="1">
      <alignment horizontal="center" vertical="center"/>
    </xf>
    <xf numFmtId="10" fontId="6" fillId="0" borderId="5" xfId="0" applyNumberFormat="1" applyFont="1" applyBorder="1" applyAlignment="1">
      <alignment horizontal="center" vertical="center" wrapText="1"/>
    </xf>
    <xf numFmtId="10" fontId="4" fillId="3" borderId="9" xfId="1" applyNumberFormat="1" applyFont="1" applyFill="1" applyBorder="1" applyAlignment="1" applyProtection="1">
      <alignment horizontal="center" vertical="center"/>
    </xf>
    <xf numFmtId="10" fontId="7" fillId="0" borderId="5" xfId="1" applyNumberFormat="1" applyFont="1" applyBorder="1" applyAlignment="1">
      <alignment horizontal="left" vertical="center"/>
    </xf>
    <xf numFmtId="10" fontId="4" fillId="0" borderId="0" xfId="1" applyNumberFormat="1" applyFont="1" applyBorder="1" applyAlignment="1" applyProtection="1">
      <alignment horizontal="center" vertical="center"/>
    </xf>
    <xf numFmtId="10" fontId="0" fillId="4" borderId="0" xfId="0" applyNumberFormat="1" applyFill="1" applyAlignment="1">
      <alignment horizontal="center" vertical="center" wrapText="1"/>
    </xf>
    <xf numFmtId="10" fontId="4" fillId="3" borderId="22" xfId="1" applyNumberFormat="1" applyFont="1" applyFill="1" applyBorder="1" applyAlignment="1" applyProtection="1">
      <alignment horizontal="center" vertical="center" wrapText="1"/>
    </xf>
    <xf numFmtId="10" fontId="9" fillId="0" borderId="0" xfId="0" applyNumberFormat="1" applyFont="1" applyAlignment="1">
      <alignment vertical="top" wrapText="1"/>
    </xf>
    <xf numFmtId="10" fontId="17" fillId="0" borderId="0" xfId="0" applyNumberFormat="1" applyFont="1" applyAlignment="1">
      <alignment horizontal="left" vertical="center"/>
    </xf>
    <xf numFmtId="10" fontId="18" fillId="8" borderId="0" xfId="0" applyNumberFormat="1" applyFont="1" applyFill="1" applyAlignment="1">
      <alignment horizontal="left" vertical="center" wrapText="1"/>
    </xf>
    <xf numFmtId="10" fontId="17" fillId="8" borderId="0" xfId="0" applyNumberFormat="1" applyFont="1" applyFill="1" applyAlignment="1">
      <alignment horizontal="left" vertical="center"/>
    </xf>
    <xf numFmtId="10" fontId="0" fillId="0" borderId="0" xfId="0" applyNumberFormat="1"/>
    <xf numFmtId="164" fontId="5" fillId="0" borderId="23" xfId="9" applyFont="1" applyBorder="1" applyAlignment="1" applyProtection="1">
      <alignment horizontal="center" vertical="center"/>
    </xf>
    <xf numFmtId="164" fontId="8" fillId="0" borderId="24" xfId="9" applyFont="1" applyBorder="1" applyAlignment="1" applyProtection="1">
      <alignment horizontal="center" vertical="center"/>
    </xf>
    <xf numFmtId="164" fontId="9" fillId="0" borderId="0" xfId="9" applyFont="1" applyAlignment="1">
      <alignment vertical="top" wrapText="1"/>
    </xf>
    <xf numFmtId="0" fontId="19" fillId="3" borderId="22" xfId="0" applyFont="1" applyFill="1" applyBorder="1" applyAlignment="1">
      <alignment horizontal="left" vertical="center" wrapText="1"/>
    </xf>
    <xf numFmtId="10" fontId="8" fillId="0" borderId="19" xfId="1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9" fillId="3" borderId="21" xfId="0" applyFont="1" applyFill="1" applyBorder="1" applyAlignment="1">
      <alignment horizontal="left" vertical="center" wrapText="1"/>
    </xf>
    <xf numFmtId="0" fontId="19" fillId="3" borderId="22" xfId="0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4" fillId="0" borderId="11" xfId="2" applyFont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5" fillId="0" borderId="25" xfId="9" applyFont="1" applyBorder="1" applyAlignment="1" applyProtection="1">
      <alignment horizontal="center" vertical="center"/>
    </xf>
    <xf numFmtId="164" fontId="5" fillId="0" borderId="26" xfId="9" applyFont="1" applyBorder="1" applyAlignment="1" applyProtection="1">
      <alignment horizontal="center" vertical="center"/>
    </xf>
    <xf numFmtId="164" fontId="8" fillId="0" borderId="27" xfId="9" applyFont="1" applyBorder="1" applyAlignment="1" applyProtection="1">
      <alignment horizontal="center" vertical="center"/>
    </xf>
    <xf numFmtId="164" fontId="8" fillId="0" borderId="28" xfId="9" applyFont="1" applyBorder="1" applyAlignment="1" applyProtection="1">
      <alignment horizontal="center" vertical="center"/>
    </xf>
    <xf numFmtId="0" fontId="4" fillId="0" borderId="0" xfId="0" applyFont="1" applyAlignment="1">
      <alignment horizontal="right" vertical="center"/>
    </xf>
  </cellXfs>
  <cellStyles count="10">
    <cellStyle name="Dziesiętny 2 2" xfId="4" xr:uid="{5F3E6267-5669-48AD-95EC-27347F8983D7}"/>
    <cellStyle name="Excel Built-in Explanatory Text" xfId="2" xr:uid="{42DB63F0-3413-4DE4-B6DF-CF32ED90DFE9}"/>
    <cellStyle name="Normalny" xfId="0" builtinId="0"/>
    <cellStyle name="Normalny 2 2" xfId="6" xr:uid="{BB6DC601-2C7E-4346-99E4-4F94E24FEC74}"/>
    <cellStyle name="Normalny 6" xfId="3" xr:uid="{5346CDEB-6B6C-47C0-B220-416F33AECB4F}"/>
    <cellStyle name="Procentowy" xfId="1" builtinId="5"/>
    <cellStyle name="Procentowy 2" xfId="7" xr:uid="{558D737E-FE48-466A-A20A-4C7A3112281D}"/>
    <cellStyle name="Walutowy" xfId="9" builtinId="4"/>
    <cellStyle name="Walutowy 2" xfId="8" xr:uid="{16D8FDFC-5643-45C4-B383-1F184AFCD5F1}"/>
    <cellStyle name="Walutowy 2 2" xfId="5" xr:uid="{7EC3535D-02F7-46F5-8AF4-1CB64E4240FC}"/>
  </cellStyles>
  <dxfs count="9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04D1B-C2CE-48DD-A463-4ACA6D72BB13}">
  <sheetPr>
    <pageSetUpPr fitToPage="1"/>
  </sheetPr>
  <dimension ref="A1:W110"/>
  <sheetViews>
    <sheetView tabSelected="1" topLeftCell="A40" zoomScaleNormal="100" workbookViewId="0">
      <selection activeCell="G95" sqref="G95"/>
    </sheetView>
  </sheetViews>
  <sheetFormatPr defaultColWidth="9.109375" defaultRowHeight="14.4"/>
  <cols>
    <col min="1" max="1" width="9.109375" customWidth="1"/>
    <col min="2" max="2" width="9.44140625" customWidth="1"/>
    <col min="3" max="3" width="45.5546875" customWidth="1"/>
    <col min="4" max="4" width="12.44140625" style="76" customWidth="1"/>
    <col min="5" max="5" width="14" style="3" customWidth="1"/>
    <col min="6" max="6" width="18.109375" customWidth="1"/>
    <col min="7" max="7" width="12.109375" style="3" customWidth="1"/>
    <col min="8" max="8" width="16.6640625" customWidth="1"/>
    <col min="9" max="9" width="24" customWidth="1"/>
    <col min="11" max="11" width="15.77734375" style="4" bestFit="1" customWidth="1"/>
    <col min="12" max="12" width="16" style="4" bestFit="1" customWidth="1"/>
    <col min="13" max="23" width="9.109375" style="4"/>
  </cols>
  <sheetData>
    <row r="1" spans="1:9">
      <c r="A1" s="95" t="s">
        <v>17</v>
      </c>
      <c r="B1" s="95"/>
      <c r="C1" s="95"/>
      <c r="D1" s="95"/>
      <c r="E1" s="95"/>
      <c r="F1" s="95"/>
      <c r="G1" s="95"/>
      <c r="H1" s="95"/>
      <c r="I1" s="95"/>
    </row>
    <row r="2" spans="1:9">
      <c r="A2" s="95"/>
      <c r="B2" s="95"/>
      <c r="C2" s="95"/>
      <c r="D2" s="95"/>
      <c r="E2" s="95"/>
      <c r="F2" s="95"/>
      <c r="G2" s="95"/>
      <c r="H2" s="95"/>
      <c r="I2" s="95"/>
    </row>
    <row r="3" spans="1:9" ht="15" thickBot="1">
      <c r="A3" s="96"/>
      <c r="B3" s="96"/>
      <c r="C3" s="96"/>
      <c r="D3" s="96"/>
      <c r="E3" s="96"/>
      <c r="F3" s="96"/>
      <c r="G3" s="96"/>
      <c r="H3" s="96"/>
      <c r="I3" s="96"/>
    </row>
    <row r="4" spans="1:9" ht="15.6">
      <c r="A4" s="97" t="s">
        <v>0</v>
      </c>
      <c r="B4" s="98"/>
      <c r="C4" s="98"/>
      <c r="D4" s="99" t="s">
        <v>18</v>
      </c>
      <c r="E4" s="99"/>
      <c r="F4" s="99"/>
      <c r="G4" s="99"/>
      <c r="H4" s="99"/>
      <c r="I4" s="100"/>
    </row>
    <row r="5" spans="1:9" ht="15.6">
      <c r="A5" s="101" t="s">
        <v>1</v>
      </c>
      <c r="B5" s="102"/>
      <c r="C5" s="102"/>
      <c r="D5" s="103" t="s">
        <v>2</v>
      </c>
      <c r="E5" s="103"/>
      <c r="F5" s="103"/>
      <c r="G5" s="103"/>
      <c r="H5" s="103"/>
      <c r="I5" s="104"/>
    </row>
    <row r="6" spans="1:9" ht="15.6">
      <c r="A6" s="101" t="s">
        <v>3</v>
      </c>
      <c r="B6" s="102"/>
      <c r="C6" s="102"/>
      <c r="D6" s="103" t="s">
        <v>4</v>
      </c>
      <c r="E6" s="103"/>
      <c r="F6" s="103"/>
      <c r="G6" s="103"/>
      <c r="H6" s="103"/>
      <c r="I6" s="104"/>
    </row>
    <row r="7" spans="1:9">
      <c r="A7" s="105" t="s">
        <v>5</v>
      </c>
      <c r="B7" s="5"/>
      <c r="C7" s="107" t="s">
        <v>6</v>
      </c>
      <c r="D7" s="85"/>
      <c r="E7" s="85"/>
      <c r="F7" s="85"/>
      <c r="G7" s="85"/>
      <c r="H7" s="85"/>
      <c r="I7" s="86"/>
    </row>
    <row r="8" spans="1:9" ht="42" thickBot="1">
      <c r="A8" s="106"/>
      <c r="B8" s="6"/>
      <c r="C8" s="108"/>
      <c r="D8" s="66" t="s">
        <v>13</v>
      </c>
      <c r="E8" s="7" t="s">
        <v>19</v>
      </c>
      <c r="F8" s="8" t="s">
        <v>11</v>
      </c>
      <c r="G8" s="9" t="s">
        <v>8</v>
      </c>
      <c r="H8" s="8" t="s">
        <v>9</v>
      </c>
      <c r="I8" s="10" t="s">
        <v>10</v>
      </c>
    </row>
    <row r="9" spans="1:9" ht="15" thickBot="1">
      <c r="A9" s="87"/>
      <c r="B9" s="87"/>
      <c r="C9" s="87"/>
      <c r="D9" s="87"/>
      <c r="E9" s="87"/>
      <c r="F9" s="87"/>
      <c r="G9" s="87"/>
      <c r="H9" s="87"/>
      <c r="I9" s="87"/>
    </row>
    <row r="10" spans="1:9" ht="15.6">
      <c r="A10" s="90" t="s">
        <v>97</v>
      </c>
      <c r="B10" s="88" t="s">
        <v>23</v>
      </c>
      <c r="C10" s="89"/>
      <c r="D10" s="67">
        <v>0.05</v>
      </c>
      <c r="E10" s="64" t="e">
        <f>IF(AND(SUM(E11:E11)-0.5%&lt;=D10, SUM(E11:E11)+0.5%&gt;=D10), SUM(E11:E11), FALSE)</f>
        <v>#DIV/0!</v>
      </c>
      <c r="F10" s="12">
        <f>ROUND(SUM(F11:F11),2)</f>
        <v>0</v>
      </c>
      <c r="G10" s="13"/>
      <c r="H10" s="12"/>
      <c r="I10" s="14">
        <f>SUM(I11:I11)</f>
        <v>0</v>
      </c>
    </row>
    <row r="11" spans="1:9" ht="29.4" thickBot="1">
      <c r="A11" s="91"/>
      <c r="B11" s="15" t="s">
        <v>28</v>
      </c>
      <c r="C11" s="50" t="s">
        <v>20</v>
      </c>
      <c r="D11" s="65"/>
      <c r="E11" s="65" t="e">
        <f>ROUND(I11/$I$74,2)</f>
        <v>#DIV/0!</v>
      </c>
      <c r="F11" s="1"/>
      <c r="G11" s="17">
        <v>0.23</v>
      </c>
      <c r="H11" s="18">
        <f>ROUND(F11*G11, 2)</f>
        <v>0</v>
      </c>
      <c r="I11" s="19">
        <f>ROUND((F11+H11),2)</f>
        <v>0</v>
      </c>
    </row>
    <row r="12" spans="1:9" ht="15.6">
      <c r="A12" s="91"/>
      <c r="B12" s="88" t="s">
        <v>22</v>
      </c>
      <c r="C12" s="89"/>
      <c r="D12" s="67">
        <v>0.02</v>
      </c>
      <c r="E12" s="64" t="e">
        <f>IF(AND(SUM(E13:E13)-0.5%&lt;=D12, SUM(E13:E13)+0.5%&gt;=D12), SUM(E13:E13), FALSE)</f>
        <v>#DIV/0!</v>
      </c>
      <c r="F12" s="12">
        <f>ROUND(SUM(F13:F13),2)</f>
        <v>0</v>
      </c>
      <c r="G12" s="13"/>
      <c r="H12" s="12"/>
      <c r="I12" s="14">
        <f>SUM(I13:I13)</f>
        <v>0</v>
      </c>
    </row>
    <row r="13" spans="1:9" ht="29.4" thickBot="1">
      <c r="A13" s="91"/>
      <c r="B13" s="15" t="s">
        <v>29</v>
      </c>
      <c r="C13" s="50" t="s">
        <v>21</v>
      </c>
      <c r="D13" s="65"/>
      <c r="E13" s="65" t="e">
        <f>ROUND(I13/$I$74,2)</f>
        <v>#DIV/0!</v>
      </c>
      <c r="F13" s="1"/>
      <c r="G13" s="17">
        <v>0.23</v>
      </c>
      <c r="H13" s="18">
        <f t="shared" ref="H13" si="0">ROUND(F13*G13, 2)</f>
        <v>0</v>
      </c>
      <c r="I13" s="19">
        <f>ROUND(F13+H13,2)</f>
        <v>0</v>
      </c>
    </row>
    <row r="14" spans="1:9" ht="15.6">
      <c r="A14" s="91"/>
      <c r="B14" s="88" t="s">
        <v>24</v>
      </c>
      <c r="C14" s="89"/>
      <c r="D14" s="67">
        <v>0.03</v>
      </c>
      <c r="E14" s="64" t="e">
        <f>IF(AND(SUM(E15:E15)-0.5%&lt;=D14, SUM(E15:E15)+0.5%&gt;=D14), SUM(E15:E15), FALSE)</f>
        <v>#DIV/0!</v>
      </c>
      <c r="F14" s="12">
        <f>ROUND(SUM(F15:F15),2)</f>
        <v>0</v>
      </c>
      <c r="G14" s="13"/>
      <c r="H14" s="12"/>
      <c r="I14" s="14">
        <f>SUM(I15:I15)</f>
        <v>0</v>
      </c>
    </row>
    <row r="15" spans="1:9" ht="29.4" thickBot="1">
      <c r="A15" s="91"/>
      <c r="B15" s="15" t="s">
        <v>30</v>
      </c>
      <c r="C15" s="50" t="s">
        <v>27</v>
      </c>
      <c r="D15" s="65"/>
      <c r="E15" s="65" t="e">
        <f>ROUND(I15/$I$74,2)</f>
        <v>#DIV/0!</v>
      </c>
      <c r="F15" s="1"/>
      <c r="G15" s="17">
        <v>0.23</v>
      </c>
      <c r="H15" s="18">
        <f t="shared" ref="H15" si="1">ROUND(F15*G15, 2)</f>
        <v>0</v>
      </c>
      <c r="I15" s="19">
        <f>ROUND(F15+H15,2)</f>
        <v>0</v>
      </c>
    </row>
    <row r="16" spans="1:9" ht="15.6">
      <c r="A16" s="91"/>
      <c r="B16" s="88" t="s">
        <v>25</v>
      </c>
      <c r="C16" s="89"/>
      <c r="D16" s="67">
        <v>0.03</v>
      </c>
      <c r="E16" s="64" t="e">
        <f>IF(AND(SUM(E17:E17)-0.5%&lt;=D16, SUM(E17:E17)+0.5%&gt;=D16), SUM(E17:E17), FALSE)</f>
        <v>#DIV/0!</v>
      </c>
      <c r="F16" s="12">
        <f>ROUND(SUM(F17:F17),2)</f>
        <v>0</v>
      </c>
      <c r="G16" s="13"/>
      <c r="H16" s="12"/>
      <c r="I16" s="14">
        <f>SUM(I17:I17)</f>
        <v>0</v>
      </c>
    </row>
    <row r="17" spans="1:9" ht="29.4" thickBot="1">
      <c r="A17" s="91"/>
      <c r="B17" s="15" t="s">
        <v>31</v>
      </c>
      <c r="C17" s="50" t="s">
        <v>40</v>
      </c>
      <c r="D17" s="65"/>
      <c r="E17" s="65" t="e">
        <f>ROUND(I17/$I$74,2)</f>
        <v>#DIV/0!</v>
      </c>
      <c r="F17" s="1"/>
      <c r="G17" s="17">
        <v>0.23</v>
      </c>
      <c r="H17" s="18">
        <f t="shared" ref="H17" si="2">ROUND(F17*G17, 2)</f>
        <v>0</v>
      </c>
      <c r="I17" s="19">
        <f>ROUND(F17+H17,2)</f>
        <v>0</v>
      </c>
    </row>
    <row r="18" spans="1:9" ht="15.6">
      <c r="A18" s="91"/>
      <c r="B18" s="88" t="s">
        <v>42</v>
      </c>
      <c r="C18" s="89"/>
      <c r="D18" s="67">
        <v>0.03</v>
      </c>
      <c r="E18" s="64" t="e">
        <f>IF(AND(SUM(E19:E19)-0.5%&lt;=D18, SUM(E19:E19)+0.5%&gt;=D18), SUM(E19:E19), FALSE)</f>
        <v>#DIV/0!</v>
      </c>
      <c r="F18" s="12">
        <f>ROUND(SUM(F19:F19),2)</f>
        <v>0</v>
      </c>
      <c r="G18" s="13"/>
      <c r="H18" s="12"/>
      <c r="I18" s="14">
        <f>SUM(I19:I19)</f>
        <v>0</v>
      </c>
    </row>
    <row r="19" spans="1:9" ht="29.4" thickBot="1">
      <c r="A19" s="91"/>
      <c r="B19" s="15" t="s">
        <v>32</v>
      </c>
      <c r="C19" s="50" t="s">
        <v>41</v>
      </c>
      <c r="D19" s="65"/>
      <c r="E19" s="65" t="e">
        <f>ROUND(I19/$I$74,2)</f>
        <v>#DIV/0!</v>
      </c>
      <c r="F19" s="1"/>
      <c r="G19" s="17">
        <v>0.23</v>
      </c>
      <c r="H19" s="18">
        <f t="shared" ref="H19" si="3">ROUND(F19*G19, 2)</f>
        <v>0</v>
      </c>
      <c r="I19" s="19">
        <f>ROUND(F19+H19,2)</f>
        <v>0</v>
      </c>
    </row>
    <row r="20" spans="1:9" ht="15.6">
      <c r="A20" s="91"/>
      <c r="B20" s="88" t="s">
        <v>26</v>
      </c>
      <c r="C20" s="89"/>
      <c r="D20" s="67">
        <v>0.02</v>
      </c>
      <c r="E20" s="64" t="e">
        <f>IF(AND(SUM(E21:E21)-0.5%&lt;=D20, SUM(E21:E21)+0.5%&gt;=D20), SUM(E21:E21), FALSE)</f>
        <v>#DIV/0!</v>
      </c>
      <c r="F20" s="12">
        <f>ROUND(SUM(F21:F21),2)</f>
        <v>0</v>
      </c>
      <c r="G20" s="13"/>
      <c r="H20" s="12"/>
      <c r="I20" s="14">
        <f>SUM(I21:I21)</f>
        <v>0</v>
      </c>
    </row>
    <row r="21" spans="1:9" ht="29.4" thickBot="1">
      <c r="A21" s="91"/>
      <c r="B21" s="15" t="s">
        <v>33</v>
      </c>
      <c r="C21" s="50" t="s">
        <v>43</v>
      </c>
      <c r="D21" s="65"/>
      <c r="E21" s="65" t="e">
        <f>ROUND(I21/$I$74,2)</f>
        <v>#DIV/0!</v>
      </c>
      <c r="F21" s="1"/>
      <c r="G21" s="17">
        <v>0.23</v>
      </c>
      <c r="H21" s="18">
        <f t="shared" ref="H21" si="4">ROUND(F21*G21, 2)</f>
        <v>0</v>
      </c>
      <c r="I21" s="19">
        <f>ROUND(F21+H21,2)</f>
        <v>0</v>
      </c>
    </row>
    <row r="22" spans="1:9" ht="15.6">
      <c r="A22" s="91"/>
      <c r="B22" s="88" t="s">
        <v>45</v>
      </c>
      <c r="C22" s="89"/>
      <c r="D22" s="67">
        <v>0.02</v>
      </c>
      <c r="E22" s="64" t="e">
        <f>IF(AND(SUM(E23:E23)-0.5%&lt;=D22, SUM(E23:E23)+0.5%&gt;=D22), SUM(E23:E23), FALSE)</f>
        <v>#DIV/0!</v>
      </c>
      <c r="F22" s="12">
        <f>ROUND(SUM(F23:F23),2)</f>
        <v>0</v>
      </c>
      <c r="G22" s="13"/>
      <c r="H22" s="12"/>
      <c r="I22" s="14">
        <f>SUM(I23:I23)</f>
        <v>0</v>
      </c>
    </row>
    <row r="23" spans="1:9" ht="43.8" thickBot="1">
      <c r="A23" s="91"/>
      <c r="B23" s="15" t="s">
        <v>34</v>
      </c>
      <c r="C23" s="50" t="s">
        <v>44</v>
      </c>
      <c r="D23" s="65"/>
      <c r="E23" s="65" t="e">
        <f>ROUND(I23/$I$74,2)</f>
        <v>#DIV/0!</v>
      </c>
      <c r="F23" s="1"/>
      <c r="G23" s="17">
        <v>0.23</v>
      </c>
      <c r="H23" s="18">
        <f t="shared" ref="H23" si="5">ROUND(F23*G23, 2)</f>
        <v>0</v>
      </c>
      <c r="I23" s="19">
        <f>ROUND(F23+H23,2)</f>
        <v>0</v>
      </c>
    </row>
    <row r="24" spans="1:9" ht="15.6">
      <c r="A24" s="91"/>
      <c r="B24" s="88" t="s">
        <v>46</v>
      </c>
      <c r="C24" s="89"/>
      <c r="D24" s="67">
        <v>0.02</v>
      </c>
      <c r="E24" s="64" t="e">
        <f>IF(AND(SUM(E25:E25)-0.5%&lt;=D24, SUM(E25:E25)+0.5%&gt;=D24), SUM(E25:E25), FALSE)</f>
        <v>#DIV/0!</v>
      </c>
      <c r="F24" s="12">
        <f>ROUND(SUM(F25:F25),2)</f>
        <v>0</v>
      </c>
      <c r="G24" s="13"/>
      <c r="H24" s="12"/>
      <c r="I24" s="14">
        <f>SUM(I25:I25)</f>
        <v>0</v>
      </c>
    </row>
    <row r="25" spans="1:9" ht="43.8" thickBot="1">
      <c r="A25" s="91"/>
      <c r="B25" s="15" t="s">
        <v>35</v>
      </c>
      <c r="C25" s="50" t="s">
        <v>49</v>
      </c>
      <c r="D25" s="65"/>
      <c r="E25" s="65" t="e">
        <f>ROUND(I25/$I$74,2)</f>
        <v>#DIV/0!</v>
      </c>
      <c r="F25" s="1"/>
      <c r="G25" s="17">
        <v>0.23</v>
      </c>
      <c r="H25" s="18">
        <f t="shared" ref="H25" si="6">ROUND(F25*G25, 2)</f>
        <v>0</v>
      </c>
      <c r="I25" s="19">
        <f>ROUND(F25+H25,2)</f>
        <v>0</v>
      </c>
    </row>
    <row r="26" spans="1:9" ht="15.6">
      <c r="A26" s="91"/>
      <c r="B26" s="88" t="s">
        <v>47</v>
      </c>
      <c r="C26" s="89"/>
      <c r="D26" s="67">
        <v>0.02</v>
      </c>
      <c r="E26" s="64" t="e">
        <f>IF(AND(SUM(E27:E27)-0.5%&lt;=D26, SUM(E27:E27)+0.5%&gt;=D26), SUM(E27:E27), FALSE)</f>
        <v>#DIV/0!</v>
      </c>
      <c r="F26" s="12">
        <f>ROUND(SUM(F27:F27),2)</f>
        <v>0</v>
      </c>
      <c r="G26" s="13"/>
      <c r="H26" s="12"/>
      <c r="I26" s="14">
        <f>SUM(I27:I27)</f>
        <v>0</v>
      </c>
    </row>
    <row r="27" spans="1:9" ht="43.8" thickBot="1">
      <c r="A27" s="91"/>
      <c r="B27" s="15" t="s">
        <v>36</v>
      </c>
      <c r="C27" s="50" t="s">
        <v>50</v>
      </c>
      <c r="D27" s="65"/>
      <c r="E27" s="65" t="e">
        <f>ROUND(I27/$I$74,2)</f>
        <v>#DIV/0!</v>
      </c>
      <c r="F27" s="1"/>
      <c r="G27" s="17">
        <v>0.23</v>
      </c>
      <c r="H27" s="18">
        <f>ROUND(F27*G27, 2)</f>
        <v>0</v>
      </c>
      <c r="I27" s="19">
        <f>ROUND((F27+H27),2)</f>
        <v>0</v>
      </c>
    </row>
    <row r="28" spans="1:9" ht="15.6">
      <c r="A28" s="91"/>
      <c r="B28" s="88" t="s">
        <v>48</v>
      </c>
      <c r="C28" s="89"/>
      <c r="D28" s="67">
        <v>0.02</v>
      </c>
      <c r="E28" s="64" t="e">
        <f>IF(AND(SUM(E29:E29)-0.5%&lt;=D28, SUM(E29:E29)+0.5%&gt;=D28), SUM(E29:E29), FALSE)</f>
        <v>#DIV/0!</v>
      </c>
      <c r="F28" s="12">
        <f>ROUND(SUM(F29:F29),2)</f>
        <v>0</v>
      </c>
      <c r="G28" s="13"/>
      <c r="H28" s="12"/>
      <c r="I28" s="14">
        <f>SUM(I29:I29)</f>
        <v>0</v>
      </c>
    </row>
    <row r="29" spans="1:9" ht="43.8" thickBot="1">
      <c r="A29" s="91"/>
      <c r="B29" s="15" t="s">
        <v>37</v>
      </c>
      <c r="C29" s="50" t="s">
        <v>51</v>
      </c>
      <c r="D29" s="65"/>
      <c r="E29" s="65" t="e">
        <f>ROUND(I29/$I$74,2)</f>
        <v>#DIV/0!</v>
      </c>
      <c r="F29" s="1"/>
      <c r="G29" s="17">
        <v>0.23</v>
      </c>
      <c r="H29" s="18">
        <f t="shared" ref="H29" si="7">ROUND(F29*G29, 2)</f>
        <v>0</v>
      </c>
      <c r="I29" s="19">
        <f>ROUND(F29+H29,2)</f>
        <v>0</v>
      </c>
    </row>
    <row r="30" spans="1:9" ht="15.6">
      <c r="A30" s="91"/>
      <c r="B30" s="88" t="s">
        <v>54</v>
      </c>
      <c r="C30" s="89"/>
      <c r="D30" s="67">
        <v>0.05</v>
      </c>
      <c r="E30" s="64" t="e">
        <f>IF(AND(SUM(E31:E31)-0.5%&lt;=D30, SUM(E31:E31)+0.5%&gt;=D30), SUM(E31:E31), FALSE)</f>
        <v>#DIV/0!</v>
      </c>
      <c r="F30" s="12">
        <f>ROUND(SUM(F31:F31),2)</f>
        <v>0</v>
      </c>
      <c r="G30" s="13"/>
      <c r="H30" s="12"/>
      <c r="I30" s="14">
        <f>SUM(I31:I31)</f>
        <v>0</v>
      </c>
    </row>
    <row r="31" spans="1:9" ht="29.4" thickBot="1">
      <c r="A31" s="91"/>
      <c r="B31" s="15" t="s">
        <v>38</v>
      </c>
      <c r="C31" s="50" t="s">
        <v>53</v>
      </c>
      <c r="D31" s="65"/>
      <c r="E31" s="65" t="e">
        <f>ROUND(I31/$I$74,2)</f>
        <v>#DIV/0!</v>
      </c>
      <c r="F31" s="1"/>
      <c r="G31" s="17">
        <v>0.23</v>
      </c>
      <c r="H31" s="18">
        <f t="shared" ref="H31" si="8">ROUND(F31*G31, 2)</f>
        <v>0</v>
      </c>
      <c r="I31" s="19">
        <f>ROUND(F31+H31,2)</f>
        <v>0</v>
      </c>
    </row>
    <row r="32" spans="1:9" ht="15.6">
      <c r="A32" s="91"/>
      <c r="B32" s="88" t="s">
        <v>61</v>
      </c>
      <c r="C32" s="89"/>
      <c r="D32" s="67">
        <v>0.3</v>
      </c>
      <c r="E32" s="64" t="e">
        <f>IF(AND(SUM(E33:E33)-5%&lt;=D32, SUM(E33:E33)+5%&gt;=D32), SUM(E33:E33), FALSE)</f>
        <v>#DIV/0!</v>
      </c>
      <c r="F32" s="12">
        <f>ROUND(SUM(F33:F33),2)</f>
        <v>0</v>
      </c>
      <c r="G32" s="13"/>
      <c r="H32" s="12"/>
      <c r="I32" s="14">
        <f>SUM(I33:I33)</f>
        <v>0</v>
      </c>
    </row>
    <row r="33" spans="1:9" ht="29.4" thickBot="1">
      <c r="A33" s="91"/>
      <c r="B33" s="15" t="s">
        <v>39</v>
      </c>
      <c r="C33" s="50" t="s">
        <v>59</v>
      </c>
      <c r="D33" s="65"/>
      <c r="E33" s="65" t="e">
        <f>ROUND(I33/$I$74,2)</f>
        <v>#DIV/0!</v>
      </c>
      <c r="F33" s="1"/>
      <c r="G33" s="17">
        <v>0.23</v>
      </c>
      <c r="H33" s="18">
        <f t="shared" ref="H33" si="9">ROUND(F33*G33, 2)</f>
        <v>0</v>
      </c>
      <c r="I33" s="19">
        <f>ROUND(F33+H33,2)</f>
        <v>0</v>
      </c>
    </row>
    <row r="34" spans="1:9" ht="15.6">
      <c r="A34" s="91"/>
      <c r="B34" s="88" t="s">
        <v>62</v>
      </c>
      <c r="C34" s="89"/>
      <c r="D34" s="67">
        <v>0.05</v>
      </c>
      <c r="E34" s="64" t="e">
        <f>IF(AND(SUM(E35:E35)-0.5%&lt;=D34, SUM(E35:E35)+0.5%&gt;=D34), SUM(E35:E35), FALSE)</f>
        <v>#DIV/0!</v>
      </c>
      <c r="F34" s="12">
        <f>ROUND(SUM(F35:F35),2)</f>
        <v>0</v>
      </c>
      <c r="G34" s="13"/>
      <c r="H34" s="12"/>
      <c r="I34" s="14">
        <f>SUM(I35:I35)</f>
        <v>0</v>
      </c>
    </row>
    <row r="35" spans="1:9" ht="29.4" thickBot="1">
      <c r="A35" s="91"/>
      <c r="B35" s="15" t="s">
        <v>52</v>
      </c>
      <c r="C35" s="50" t="s">
        <v>60</v>
      </c>
      <c r="D35" s="65"/>
      <c r="E35" s="65" t="e">
        <f>ROUND(I35/$I$74,2)</f>
        <v>#DIV/0!</v>
      </c>
      <c r="F35" s="1"/>
      <c r="G35" s="17">
        <v>0.23</v>
      </c>
      <c r="H35" s="18">
        <f t="shared" ref="H35" si="10">ROUND(F35*G35, 2)</f>
        <v>0</v>
      </c>
      <c r="I35" s="19">
        <f>ROUND(F35+H35,2)</f>
        <v>0</v>
      </c>
    </row>
    <row r="36" spans="1:9" ht="15.6">
      <c r="A36" s="91"/>
      <c r="B36" s="88" t="s">
        <v>63</v>
      </c>
      <c r="C36" s="89"/>
      <c r="D36" s="67">
        <v>0.01</v>
      </c>
      <c r="E36" s="64" t="e">
        <f>IF(AND(SUM(E37:E37)-0.5%&lt;=D36, SUM(E37:E37)+0.5%&gt;=D36), SUM(E37:E37), FALSE)</f>
        <v>#DIV/0!</v>
      </c>
      <c r="F36" s="12">
        <f>ROUND(SUM(F37:F37),2)</f>
        <v>0</v>
      </c>
      <c r="G36" s="13"/>
      <c r="H36" s="12"/>
      <c r="I36" s="14">
        <f>SUM(I37:I37)</f>
        <v>0</v>
      </c>
    </row>
    <row r="37" spans="1:9" ht="29.4" thickBot="1">
      <c r="A37" s="91"/>
      <c r="B37" s="15" t="s">
        <v>55</v>
      </c>
      <c r="C37" s="50" t="s">
        <v>66</v>
      </c>
      <c r="D37" s="65"/>
      <c r="E37" s="65" t="e">
        <f>ROUND(I37/$I$74,2)</f>
        <v>#DIV/0!</v>
      </c>
      <c r="F37" s="1"/>
      <c r="G37" s="17">
        <v>0.23</v>
      </c>
      <c r="H37" s="18">
        <f t="shared" ref="H37" si="11">ROUND(F37*G37, 2)</f>
        <v>0</v>
      </c>
      <c r="I37" s="19">
        <f>ROUND(F37+H37,2)</f>
        <v>0</v>
      </c>
    </row>
    <row r="38" spans="1:9" ht="15.6">
      <c r="A38" s="91"/>
      <c r="B38" s="88" t="s">
        <v>64</v>
      </c>
      <c r="C38" s="89"/>
      <c r="D38" s="67">
        <v>0.01</v>
      </c>
      <c r="E38" s="64" t="e">
        <f>IF(AND(SUM(E39:E39)-0.5%&lt;=D38, SUM(E39:E39)+0.5%&gt;=D38), SUM(E39:E39), FALSE)</f>
        <v>#DIV/0!</v>
      </c>
      <c r="F38" s="12">
        <f>ROUND(SUM(F39:F39),2)</f>
        <v>0</v>
      </c>
      <c r="G38" s="13"/>
      <c r="H38" s="12"/>
      <c r="I38" s="14">
        <f>SUM(I39:I39)</f>
        <v>0</v>
      </c>
    </row>
    <row r="39" spans="1:9" ht="29.4" thickBot="1">
      <c r="A39" s="91"/>
      <c r="B39" s="15" t="s">
        <v>56</v>
      </c>
      <c r="C39" s="50" t="s">
        <v>67</v>
      </c>
      <c r="D39" s="65"/>
      <c r="E39" s="65" t="e">
        <f>ROUND(I39/$I$74,2)</f>
        <v>#DIV/0!</v>
      </c>
      <c r="F39" s="1"/>
      <c r="G39" s="17">
        <v>0.23</v>
      </c>
      <c r="H39" s="18">
        <f t="shared" ref="H39" si="12">ROUND(F39*G39, 2)</f>
        <v>0</v>
      </c>
      <c r="I39" s="19">
        <f>ROUND(F39+H39,2)</f>
        <v>0</v>
      </c>
    </row>
    <row r="40" spans="1:9" ht="15.6">
      <c r="A40" s="91"/>
      <c r="B40" s="88" t="s">
        <v>65</v>
      </c>
      <c r="C40" s="89"/>
      <c r="D40" s="67">
        <v>0.03</v>
      </c>
      <c r="E40" s="64" t="e">
        <f>IF(AND(SUM(E41:E41)-0.5%&lt;=D40, SUM(E41:E41)+0.5%&gt;=D40), SUM(E41:E41), FALSE)</f>
        <v>#DIV/0!</v>
      </c>
      <c r="F40" s="12">
        <f>ROUND(SUM(F41:F41),2)</f>
        <v>0</v>
      </c>
      <c r="G40" s="13"/>
      <c r="H40" s="12"/>
      <c r="I40" s="14">
        <f>SUM(I41:I41)</f>
        <v>0</v>
      </c>
    </row>
    <row r="41" spans="1:9" ht="43.8" thickBot="1">
      <c r="A41" s="91"/>
      <c r="B41" s="15" t="s">
        <v>57</v>
      </c>
      <c r="C41" s="50" t="s">
        <v>68</v>
      </c>
      <c r="D41" s="65"/>
      <c r="E41" s="65" t="e">
        <f>ROUND(I41/$I$74,2)</f>
        <v>#DIV/0!</v>
      </c>
      <c r="F41" s="1"/>
      <c r="G41" s="17">
        <v>0.23</v>
      </c>
      <c r="H41" s="18">
        <f t="shared" ref="H41" si="13">ROUND(F41*G41, 2)</f>
        <v>0</v>
      </c>
      <c r="I41" s="19">
        <f>ROUND(F41+H41,2)</f>
        <v>0</v>
      </c>
    </row>
    <row r="42" spans="1:9" ht="15.6">
      <c r="A42" s="91"/>
      <c r="B42" s="88" t="s">
        <v>99</v>
      </c>
      <c r="C42" s="89"/>
      <c r="D42" s="67">
        <v>1E-3</v>
      </c>
      <c r="E42" s="64" t="e">
        <f>IF(AND(SUM(E43:E43)-0.5%&lt;=D42, SUM(E43:E43)+0.5%&gt;=D42), SUM(E43:E43), FALSE)</f>
        <v>#DIV/0!</v>
      </c>
      <c r="F42" s="12">
        <f>ROUND(SUM(F43:F43),2)</f>
        <v>0</v>
      </c>
      <c r="G42" s="13"/>
      <c r="H42" s="12"/>
      <c r="I42" s="14">
        <f>SUM(I43:I43)</f>
        <v>0</v>
      </c>
    </row>
    <row r="43" spans="1:9" ht="29.4" thickBot="1">
      <c r="A43" s="91"/>
      <c r="B43" s="15" t="s">
        <v>98</v>
      </c>
      <c r="C43" s="50" t="s">
        <v>104</v>
      </c>
      <c r="D43" s="65"/>
      <c r="E43" s="65" t="e">
        <f>ROUND(I43/$I$74,2)</f>
        <v>#DIV/0!</v>
      </c>
      <c r="F43" s="1"/>
      <c r="G43" s="17">
        <v>0.23</v>
      </c>
      <c r="H43" s="18">
        <f t="shared" ref="H43" si="14">ROUND(F43*G43, 2)</f>
        <v>0</v>
      </c>
      <c r="I43" s="19">
        <f>ROUND(F43+H43,2)</f>
        <v>0</v>
      </c>
    </row>
    <row r="44" spans="1:9" ht="15.6">
      <c r="A44" s="91"/>
      <c r="B44" s="88" t="s">
        <v>69</v>
      </c>
      <c r="C44" s="89"/>
      <c r="D44" s="67">
        <v>1.9E-2</v>
      </c>
      <c r="E44" s="64" t="e">
        <f>IF(AND(SUM(E45:E45)-0.5%&lt;=D44, SUM(E45:E45)+0.5%&gt;=D44), SUM(E45:E45), FALSE)</f>
        <v>#DIV/0!</v>
      </c>
      <c r="F44" s="12">
        <f>ROUND(SUM(F45:F45),2)</f>
        <v>0</v>
      </c>
      <c r="G44" s="13"/>
      <c r="H44" s="12"/>
      <c r="I44" s="14">
        <f>SUM(I45:I45)</f>
        <v>0</v>
      </c>
    </row>
    <row r="45" spans="1:9" ht="43.8" thickBot="1">
      <c r="A45" s="91"/>
      <c r="B45" s="15" t="s">
        <v>58</v>
      </c>
      <c r="C45" s="50" t="s">
        <v>105</v>
      </c>
      <c r="D45" s="65"/>
      <c r="E45" s="65" t="e">
        <f>ROUND(I45/$I$74,2)</f>
        <v>#DIV/0!</v>
      </c>
      <c r="F45" s="1"/>
      <c r="G45" s="17">
        <v>0.23</v>
      </c>
      <c r="H45" s="18">
        <f t="shared" ref="H45" si="15">ROUND(F45*G45, 2)</f>
        <v>0</v>
      </c>
      <c r="I45" s="19">
        <f>ROUND(F45+H45,2)</f>
        <v>0</v>
      </c>
    </row>
    <row r="46" spans="1:9" ht="15.6">
      <c r="A46" s="91"/>
      <c r="B46" s="88" t="s">
        <v>86</v>
      </c>
      <c r="C46" s="89"/>
      <c r="D46" s="67">
        <v>0.08</v>
      </c>
      <c r="E46" s="64" t="e">
        <f>IF(AND(SUM(E47:E47)-0.5%&lt;=D46, SUM(E47:E47)+0.5%&gt;=D46), SUM(E47:E47), FALSE)</f>
        <v>#DIV/0!</v>
      </c>
      <c r="F46" s="12">
        <f>ROUND(SUM(F47:F47),2)</f>
        <v>0</v>
      </c>
      <c r="G46" s="13"/>
      <c r="H46" s="12"/>
      <c r="I46" s="14">
        <f>SUM(I47:I47)</f>
        <v>0</v>
      </c>
    </row>
    <row r="47" spans="1:9" ht="43.8" thickBot="1">
      <c r="A47" s="92"/>
      <c r="B47" s="15" t="s">
        <v>70</v>
      </c>
      <c r="C47" s="51" t="s">
        <v>71</v>
      </c>
      <c r="D47" s="65"/>
      <c r="E47" s="65" t="e">
        <f>ROUND(I47/$I$74,2)</f>
        <v>#DIV/0!</v>
      </c>
      <c r="F47" s="1"/>
      <c r="G47" s="17">
        <v>0.23</v>
      </c>
      <c r="H47" s="18">
        <f t="shared" ref="H47" si="16">ROUND(F47*G47, 2)</f>
        <v>0</v>
      </c>
      <c r="I47" s="19">
        <f>ROUND(F47+H47,2)</f>
        <v>0</v>
      </c>
    </row>
    <row r="48" spans="1:9" ht="15.6">
      <c r="A48" s="90" t="s">
        <v>72</v>
      </c>
      <c r="B48" s="88" t="s">
        <v>73</v>
      </c>
      <c r="C48" s="89"/>
      <c r="D48" s="67">
        <v>0.02</v>
      </c>
      <c r="E48" s="64" t="e">
        <f>IF(AND(SUM(E49:E49)-0.5%&lt;=D48, SUM(E49:E49)+0.5%&gt;=D48), SUM(E49:E49), FALSE)</f>
        <v>#DIV/0!</v>
      </c>
      <c r="F48" s="12">
        <f>ROUND(SUM(F49:F49),2)</f>
        <v>0</v>
      </c>
      <c r="G48" s="13"/>
      <c r="H48" s="12"/>
      <c r="I48" s="14">
        <f>SUM(I49:I49)</f>
        <v>0</v>
      </c>
    </row>
    <row r="49" spans="1:9" ht="29.4" thickBot="1">
      <c r="A49" s="91"/>
      <c r="B49" s="15" t="s">
        <v>28</v>
      </c>
      <c r="C49" s="50" t="s">
        <v>74</v>
      </c>
      <c r="D49" s="65"/>
      <c r="E49" s="65" t="e">
        <f>ROUND(I49/$I$74,2)</f>
        <v>#DIV/0!</v>
      </c>
      <c r="F49" s="1"/>
      <c r="G49" s="17">
        <v>0.23</v>
      </c>
      <c r="H49" s="18">
        <f>ROUND(F49*G49, 2)</f>
        <v>0</v>
      </c>
      <c r="I49" s="19">
        <f>ROUND((F49+H49),2)</f>
        <v>0</v>
      </c>
    </row>
    <row r="50" spans="1:9" ht="15.6">
      <c r="A50" s="91"/>
      <c r="B50" s="88" t="s">
        <v>79</v>
      </c>
      <c r="C50" s="89"/>
      <c r="D50" s="67">
        <v>0.03</v>
      </c>
      <c r="E50" s="64" t="e">
        <f>IF(AND(SUM(E51:E51)-0.5%&lt;=D50, SUM(E51:E51)+0.5%&gt;=D50), SUM(E51:E51), FALSE)</f>
        <v>#DIV/0!</v>
      </c>
      <c r="F50" s="12">
        <f>ROUND(SUM(F51:F51),2)</f>
        <v>0</v>
      </c>
      <c r="G50" s="13"/>
      <c r="H50" s="12"/>
      <c r="I50" s="14">
        <f>SUM(I51:I51)</f>
        <v>0</v>
      </c>
    </row>
    <row r="51" spans="1:9" ht="29.4" thickBot="1">
      <c r="A51" s="91"/>
      <c r="B51" s="15" t="s">
        <v>29</v>
      </c>
      <c r="C51" s="50" t="s">
        <v>75</v>
      </c>
      <c r="D51" s="65"/>
      <c r="E51" s="65" t="e">
        <f>ROUND(I51/$I$74,2)</f>
        <v>#DIV/0!</v>
      </c>
      <c r="F51" s="1"/>
      <c r="G51" s="17">
        <v>0.23</v>
      </c>
      <c r="H51" s="18">
        <f t="shared" ref="H51" si="17">ROUND(F51*G51, 2)</f>
        <v>0</v>
      </c>
      <c r="I51" s="19">
        <f>ROUND(F51+H51,2)</f>
        <v>0</v>
      </c>
    </row>
    <row r="52" spans="1:9" ht="15.6">
      <c r="A52" s="91"/>
      <c r="B52" s="88" t="s">
        <v>80</v>
      </c>
      <c r="C52" s="89"/>
      <c r="D52" s="67">
        <v>0.03</v>
      </c>
      <c r="E52" s="64" t="e">
        <f>IF(AND(SUM(E53:E53)-0.5%&lt;=D52, SUM(E53:E53)+0.5%&gt;=D52), SUM(E53:E53), FALSE)</f>
        <v>#DIV/0!</v>
      </c>
      <c r="F52" s="12">
        <f>ROUND(SUM(F53:F53),2)</f>
        <v>0</v>
      </c>
      <c r="G52" s="13"/>
      <c r="H52" s="12"/>
      <c r="I52" s="14">
        <f>SUM(I53:I53)</f>
        <v>0</v>
      </c>
    </row>
    <row r="53" spans="1:9" ht="29.4" thickBot="1">
      <c r="A53" s="91"/>
      <c r="B53" s="15" t="s">
        <v>30</v>
      </c>
      <c r="C53" s="50" t="s">
        <v>76</v>
      </c>
      <c r="D53" s="65"/>
      <c r="E53" s="65" t="e">
        <f>ROUND(I53/$I$74,2)</f>
        <v>#DIV/0!</v>
      </c>
      <c r="F53" s="1"/>
      <c r="G53" s="17">
        <v>0.23</v>
      </c>
      <c r="H53" s="18">
        <f t="shared" ref="H53" si="18">ROUND(F53*G53, 2)</f>
        <v>0</v>
      </c>
      <c r="I53" s="19">
        <f>ROUND(F53+H53,2)</f>
        <v>0</v>
      </c>
    </row>
    <row r="54" spans="1:9" ht="15.6">
      <c r="A54" s="91"/>
      <c r="B54" s="88" t="s">
        <v>81</v>
      </c>
      <c r="C54" s="89"/>
      <c r="D54" s="67">
        <v>0.02</v>
      </c>
      <c r="E54" s="64" t="e">
        <f>IF(AND(SUM(E55:E55)-0.5%&lt;=D54, SUM(E55:E55)+0.5%&gt;=D54), SUM(E55:E55), FALSE)</f>
        <v>#DIV/0!</v>
      </c>
      <c r="F54" s="12">
        <f>ROUND(SUM(F55:F55),2)</f>
        <v>0</v>
      </c>
      <c r="G54" s="13"/>
      <c r="H54" s="12"/>
      <c r="I54" s="14">
        <f>SUM(I55:I55)</f>
        <v>0</v>
      </c>
    </row>
    <row r="55" spans="1:9" ht="29.4" thickBot="1">
      <c r="A55" s="91"/>
      <c r="B55" s="15" t="s">
        <v>31</v>
      </c>
      <c r="C55" s="50" t="s">
        <v>77</v>
      </c>
      <c r="D55" s="65"/>
      <c r="E55" s="65" t="e">
        <f>ROUND(I55/$I$74,2)</f>
        <v>#DIV/0!</v>
      </c>
      <c r="F55" s="1"/>
      <c r="G55" s="17">
        <v>0.23</v>
      </c>
      <c r="H55" s="18">
        <f t="shared" ref="H55" si="19">ROUND(F55*G55, 2)</f>
        <v>0</v>
      </c>
      <c r="I55" s="19">
        <f>ROUND(F55+H55,2)</f>
        <v>0</v>
      </c>
    </row>
    <row r="56" spans="1:9" ht="15.6">
      <c r="A56" s="91"/>
      <c r="B56" s="88" t="s">
        <v>82</v>
      </c>
      <c r="C56" s="89"/>
      <c r="D56" s="67">
        <v>0.05</v>
      </c>
      <c r="E56" s="64" t="e">
        <f>IF(AND(SUM(E57:E57)-0.5%&lt;=D56, SUM(E57:E57)+0.5%&gt;=D56), SUM(E57:E57), FALSE)</f>
        <v>#DIV/0!</v>
      </c>
      <c r="F56" s="12">
        <f>ROUND(SUM(F57:F57),2)</f>
        <v>0</v>
      </c>
      <c r="G56" s="13"/>
      <c r="H56" s="12"/>
      <c r="I56" s="14">
        <f>SUM(I57:I57)</f>
        <v>0</v>
      </c>
    </row>
    <row r="57" spans="1:9" ht="29.4" thickBot="1">
      <c r="A57" s="91"/>
      <c r="B57" s="15" t="s">
        <v>32</v>
      </c>
      <c r="C57" s="50" t="s">
        <v>78</v>
      </c>
      <c r="D57" s="65"/>
      <c r="E57" s="65" t="e">
        <f>ROUND(I57/$I$74,2)</f>
        <v>#DIV/0!</v>
      </c>
      <c r="F57" s="1"/>
      <c r="G57" s="17">
        <v>0.23</v>
      </c>
      <c r="H57" s="18">
        <f t="shared" ref="H57" si="20">ROUND(F57*G57, 2)</f>
        <v>0</v>
      </c>
      <c r="I57" s="19">
        <f>ROUND(F57+H57,2)</f>
        <v>0</v>
      </c>
    </row>
    <row r="58" spans="1:9" ht="15.6">
      <c r="A58" s="91"/>
      <c r="B58" s="88" t="s">
        <v>83</v>
      </c>
      <c r="C58" s="89"/>
      <c r="D58" s="67">
        <v>0.01</v>
      </c>
      <c r="E58" s="64" t="e">
        <f>IF(AND(SUM(E59:E59)-0.5%&lt;=D58, SUM(E59:E59)+0.5%&gt;=D58), SUM(E59:E59), FALSE)</f>
        <v>#DIV/0!</v>
      </c>
      <c r="F58" s="12">
        <f>ROUND(SUM(F59:F59),2)</f>
        <v>0</v>
      </c>
      <c r="G58" s="13"/>
      <c r="H58" s="12"/>
      <c r="I58" s="14">
        <f>SUM(I59:I59)</f>
        <v>0</v>
      </c>
    </row>
    <row r="59" spans="1:9" ht="29.4" thickBot="1">
      <c r="A59" s="91"/>
      <c r="B59" s="15" t="s">
        <v>33</v>
      </c>
      <c r="C59" s="50" t="s">
        <v>84</v>
      </c>
      <c r="D59" s="65"/>
      <c r="E59" s="65" t="e">
        <f>ROUND(I59/$I$74,2)</f>
        <v>#DIV/0!</v>
      </c>
      <c r="F59" s="1"/>
      <c r="G59" s="17">
        <v>0.23</v>
      </c>
      <c r="H59" s="18">
        <f t="shared" ref="H59" si="21">ROUND(F59*G59, 2)</f>
        <v>0</v>
      </c>
      <c r="I59" s="19">
        <f>ROUND(F59+H59,2)</f>
        <v>0</v>
      </c>
    </row>
    <row r="60" spans="1:9" ht="15.6">
      <c r="A60" s="91"/>
      <c r="B60" s="88" t="s">
        <v>87</v>
      </c>
      <c r="C60" s="89"/>
      <c r="D60" s="67">
        <v>0.03</v>
      </c>
      <c r="E60" s="64" t="e">
        <f>IF(AND(SUM(E61:E61)-0.5%&lt;=D60, SUM(E61:E61)+0.5%&gt;=D60), SUM(E61:E61), FALSE)</f>
        <v>#DIV/0!</v>
      </c>
      <c r="F60" s="12">
        <f>ROUND(SUM(F61:F61),2)</f>
        <v>0</v>
      </c>
      <c r="G60" s="13"/>
      <c r="H60" s="12"/>
      <c r="I60" s="14">
        <f>SUM(I61:I61)</f>
        <v>0</v>
      </c>
    </row>
    <row r="61" spans="1:9" ht="43.8" thickBot="1">
      <c r="A61" s="92"/>
      <c r="B61" s="15" t="s">
        <v>34</v>
      </c>
      <c r="C61" s="51" t="s">
        <v>85</v>
      </c>
      <c r="D61" s="65"/>
      <c r="E61" s="65" t="e">
        <f>ROUND(I61/$I$74,2)</f>
        <v>#DIV/0!</v>
      </c>
      <c r="F61" s="1"/>
      <c r="G61" s="17">
        <v>0.23</v>
      </c>
      <c r="H61" s="18">
        <f t="shared" ref="H61" si="22">ROUND(F61*G61, 2)</f>
        <v>0</v>
      </c>
      <c r="I61" s="19">
        <f>ROUND(F61+H61,2)</f>
        <v>0</v>
      </c>
    </row>
    <row r="62" spans="1:9" ht="15.6" hidden="1">
      <c r="A62" s="90"/>
      <c r="B62" s="83"/>
      <c r="C62" s="84"/>
      <c r="D62" s="67"/>
      <c r="E62" s="11"/>
      <c r="F62" s="12"/>
      <c r="G62" s="13"/>
      <c r="H62" s="12"/>
      <c r="I62" s="14"/>
    </row>
    <row r="63" spans="1:9" ht="15.6" hidden="1">
      <c r="A63" s="91"/>
      <c r="B63" s="15"/>
      <c r="C63" s="20"/>
      <c r="D63" s="65"/>
      <c r="E63" s="16"/>
      <c r="F63" s="1"/>
      <c r="G63" s="17"/>
      <c r="H63" s="18"/>
      <c r="I63" s="19"/>
    </row>
    <row r="64" spans="1:9" ht="15.6" hidden="1">
      <c r="A64" s="91"/>
      <c r="B64" s="15"/>
      <c r="C64" s="20"/>
      <c r="D64" s="65"/>
      <c r="E64" s="16"/>
      <c r="F64" s="1"/>
      <c r="G64" s="17"/>
      <c r="H64" s="18"/>
      <c r="I64" s="19"/>
    </row>
    <row r="65" spans="1:9" ht="15.6" hidden="1">
      <c r="A65" s="91"/>
      <c r="B65" s="15"/>
      <c r="C65" s="20"/>
      <c r="D65" s="65"/>
      <c r="E65" s="16"/>
      <c r="F65" s="1"/>
      <c r="G65" s="17"/>
      <c r="H65" s="18"/>
      <c r="I65" s="19"/>
    </row>
    <row r="66" spans="1:9" ht="15.6" hidden="1">
      <c r="A66" s="91"/>
      <c r="B66" s="15"/>
      <c r="C66" s="20"/>
      <c r="D66" s="65"/>
      <c r="E66" s="16"/>
      <c r="F66" s="1"/>
      <c r="G66" s="17"/>
      <c r="H66" s="18"/>
      <c r="I66" s="19"/>
    </row>
    <row r="67" spans="1:9" ht="15.6" hidden="1">
      <c r="A67" s="91"/>
      <c r="B67" s="15"/>
      <c r="C67" s="20"/>
      <c r="D67" s="65"/>
      <c r="E67" s="16"/>
      <c r="F67" s="1"/>
      <c r="G67" s="17"/>
      <c r="H67" s="18"/>
      <c r="I67" s="19"/>
    </row>
    <row r="68" spans="1:9" ht="16.2" hidden="1" thickBot="1">
      <c r="A68" s="92"/>
      <c r="B68" s="15"/>
      <c r="C68" s="20"/>
      <c r="D68" s="65"/>
      <c r="E68" s="16"/>
      <c r="F68" s="1"/>
      <c r="G68" s="17"/>
      <c r="H68" s="18"/>
      <c r="I68" s="19"/>
    </row>
    <row r="69" spans="1:9" ht="15.6" hidden="1">
      <c r="A69" s="90"/>
      <c r="B69" s="83"/>
      <c r="C69" s="84"/>
      <c r="D69" s="67"/>
      <c r="E69" s="11"/>
      <c r="F69" s="12"/>
      <c r="G69" s="13"/>
      <c r="H69" s="12"/>
      <c r="I69" s="14"/>
    </row>
    <row r="70" spans="1:9" ht="15.6" hidden="1">
      <c r="A70" s="91"/>
      <c r="B70" s="15"/>
      <c r="C70" s="21"/>
      <c r="D70" s="65"/>
      <c r="E70" s="16"/>
      <c r="F70" s="1"/>
      <c r="G70" s="17"/>
      <c r="H70" s="18"/>
      <c r="I70" s="19"/>
    </row>
    <row r="71" spans="1:9" ht="15.6" hidden="1">
      <c r="A71" s="91"/>
      <c r="B71" s="15"/>
      <c r="C71" s="20"/>
      <c r="D71" s="65"/>
      <c r="E71" s="16"/>
      <c r="F71" s="1"/>
      <c r="G71" s="17"/>
      <c r="H71" s="18"/>
      <c r="I71" s="19"/>
    </row>
    <row r="72" spans="1:9" ht="15.6" hidden="1">
      <c r="A72" s="91"/>
      <c r="B72" s="15"/>
      <c r="C72" s="20"/>
      <c r="D72" s="65"/>
      <c r="E72" s="16"/>
      <c r="F72" s="1"/>
      <c r="G72" s="17"/>
      <c r="H72" s="18"/>
      <c r="I72" s="19"/>
    </row>
    <row r="73" spans="1:9" ht="16.2" hidden="1" thickBot="1">
      <c r="A73" s="92"/>
      <c r="B73" s="22"/>
      <c r="C73" s="23"/>
      <c r="D73" s="68"/>
      <c r="E73" s="24"/>
      <c r="F73" s="2"/>
      <c r="G73" s="25"/>
      <c r="H73" s="26"/>
      <c r="I73" s="19"/>
    </row>
    <row r="74" spans="1:9" ht="36" customHeight="1" thickBot="1">
      <c r="A74" s="113" t="s">
        <v>7</v>
      </c>
      <c r="B74" s="113"/>
      <c r="C74" s="113"/>
      <c r="D74" s="69"/>
      <c r="E74" s="27"/>
      <c r="F74" s="28"/>
      <c r="G74" s="29"/>
      <c r="H74" s="30" t="s">
        <v>12</v>
      </c>
      <c r="I74" s="31">
        <f>I10+I12+I14+I16+I18+I20+I22+I24+I26+I28+I30+I32+I34+I36+I38+I40+I42+I46+I48+I50+I52+I54+I56+I58+I60</f>
        <v>0</v>
      </c>
    </row>
    <row r="75" spans="1:9">
      <c r="A75" s="32"/>
      <c r="B75" s="32"/>
      <c r="C75" s="32"/>
      <c r="D75" s="70"/>
      <c r="E75" s="33"/>
      <c r="F75" s="34"/>
      <c r="G75" s="35"/>
      <c r="H75" s="34"/>
      <c r="I75" s="34"/>
    </row>
    <row r="76" spans="1:9" hidden="1">
      <c r="A76" s="32"/>
      <c r="B76" s="32"/>
      <c r="C76" s="32"/>
      <c r="D76" s="70"/>
      <c r="E76" s="33"/>
      <c r="F76" s="34"/>
      <c r="G76" s="35"/>
      <c r="H76" s="34"/>
      <c r="I76" s="34"/>
    </row>
    <row r="77" spans="1:9" ht="15" thickBot="1">
      <c r="A77" s="32"/>
      <c r="B77" s="32"/>
      <c r="C77" s="32"/>
      <c r="D77" s="70"/>
      <c r="E77" s="33"/>
      <c r="F77" s="34"/>
      <c r="G77" s="35"/>
      <c r="H77" s="34"/>
      <c r="I77" s="34"/>
    </row>
    <row r="78" spans="1:9" ht="47.4" thickBot="1">
      <c r="A78" s="32"/>
      <c r="B78" s="93" t="s">
        <v>102</v>
      </c>
      <c r="C78" s="94"/>
      <c r="D78" s="71" t="s">
        <v>94</v>
      </c>
      <c r="E78" s="61" t="s">
        <v>96</v>
      </c>
      <c r="F78" s="61" t="s">
        <v>95</v>
      </c>
      <c r="G78" s="62" t="s">
        <v>93</v>
      </c>
      <c r="H78" s="63" t="s">
        <v>9</v>
      </c>
      <c r="I78" s="52" t="s">
        <v>10</v>
      </c>
    </row>
    <row r="79" spans="1:9" ht="43.8" thickBot="1">
      <c r="A79" s="32"/>
      <c r="B79" s="53" t="s">
        <v>28</v>
      </c>
      <c r="C79" s="54" t="s">
        <v>92</v>
      </c>
      <c r="D79" s="55">
        <v>320</v>
      </c>
      <c r="E79" s="56"/>
      <c r="F79" s="57">
        <f>ROUND(D79*E79,2)</f>
        <v>0</v>
      </c>
      <c r="G79" s="58">
        <v>0.23</v>
      </c>
      <c r="H79" s="59">
        <f>ROUND(F79*G79, 2)</f>
        <v>0</v>
      </c>
      <c r="I79" s="60">
        <f>ROUND(F79+H79,2)</f>
        <v>0</v>
      </c>
    </row>
    <row r="80" spans="1:9" ht="15.6" hidden="1">
      <c r="A80" s="90"/>
      <c r="B80" s="83"/>
      <c r="C80" s="84"/>
      <c r="D80" s="67"/>
      <c r="E80" s="11"/>
      <c r="F80" s="12"/>
      <c r="G80" s="13"/>
      <c r="H80" s="12"/>
      <c r="I80" s="14"/>
    </row>
    <row r="81" spans="1:23" ht="15.6" hidden="1">
      <c r="A81" s="91"/>
      <c r="B81" s="15"/>
      <c r="C81" s="20"/>
      <c r="D81" s="65"/>
      <c r="E81" s="16"/>
      <c r="F81" s="1"/>
      <c r="G81" s="17"/>
      <c r="H81" s="18"/>
      <c r="I81" s="19"/>
    </row>
    <row r="82" spans="1:23" ht="15.6" hidden="1">
      <c r="A82" s="91"/>
      <c r="B82" s="15"/>
      <c r="C82" s="20"/>
      <c r="D82" s="65"/>
      <c r="E82" s="16"/>
      <c r="F82" s="1"/>
      <c r="G82" s="17"/>
      <c r="H82" s="18"/>
      <c r="I82" s="19"/>
    </row>
    <row r="83" spans="1:23" ht="15.6" hidden="1">
      <c r="A83" s="91"/>
      <c r="B83" s="15"/>
      <c r="C83" s="20"/>
      <c r="D83" s="65"/>
      <c r="E83" s="16"/>
      <c r="F83" s="1"/>
      <c r="G83" s="17"/>
      <c r="H83" s="18"/>
      <c r="I83" s="19"/>
    </row>
    <row r="84" spans="1:23" ht="15.6" hidden="1">
      <c r="A84" s="91"/>
      <c r="B84" s="15"/>
      <c r="C84" s="20"/>
      <c r="D84" s="65"/>
      <c r="E84" s="16"/>
      <c r="F84" s="1"/>
      <c r="G84" s="17"/>
      <c r="H84" s="18"/>
      <c r="I84" s="19"/>
    </row>
    <row r="85" spans="1:23" ht="15.6" hidden="1">
      <c r="A85" s="91"/>
      <c r="B85" s="15"/>
      <c r="C85" s="20"/>
      <c r="D85" s="65"/>
      <c r="E85" s="16"/>
      <c r="F85" s="1"/>
      <c r="G85" s="17"/>
      <c r="H85" s="18"/>
      <c r="I85" s="19"/>
    </row>
    <row r="86" spans="1:23" ht="16.2" hidden="1" thickBot="1">
      <c r="A86" s="92"/>
      <c r="B86" s="15"/>
      <c r="C86" s="20"/>
      <c r="D86" s="65"/>
      <c r="E86" s="16"/>
      <c r="F86" s="1"/>
      <c r="G86" s="17"/>
      <c r="H86" s="18"/>
      <c r="I86" s="19"/>
    </row>
    <row r="87" spans="1:23" ht="15.6" hidden="1">
      <c r="A87" s="90"/>
      <c r="B87" s="83"/>
      <c r="C87" s="84"/>
      <c r="D87" s="67"/>
      <c r="E87" s="11"/>
      <c r="F87" s="12"/>
      <c r="G87" s="13"/>
      <c r="H87" s="12"/>
      <c r="I87" s="14"/>
    </row>
    <row r="88" spans="1:23" ht="15.6" hidden="1">
      <c r="A88" s="91"/>
      <c r="B88" s="15"/>
      <c r="C88" s="21"/>
      <c r="D88" s="65"/>
      <c r="E88" s="16"/>
      <c r="F88" s="1"/>
      <c r="G88" s="17"/>
      <c r="H88" s="18"/>
      <c r="I88" s="19"/>
      <c r="L88" s="41"/>
    </row>
    <row r="89" spans="1:23" ht="15.6" hidden="1">
      <c r="A89" s="91"/>
      <c r="B89" s="15"/>
      <c r="C89" s="20"/>
      <c r="D89" s="65"/>
      <c r="E89" s="16"/>
      <c r="F89" s="1"/>
      <c r="G89" s="17"/>
      <c r="H89" s="18"/>
      <c r="I89" s="19"/>
      <c r="L89" s="41"/>
    </row>
    <row r="90" spans="1:23" ht="15.6" hidden="1">
      <c r="A90" s="91"/>
      <c r="B90" s="15"/>
      <c r="C90" s="20"/>
      <c r="D90" s="65"/>
      <c r="E90" s="16"/>
      <c r="F90" s="1"/>
      <c r="G90" s="17"/>
      <c r="H90" s="18"/>
      <c r="I90" s="19"/>
      <c r="L90" s="41"/>
    </row>
    <row r="91" spans="1:23" ht="16.2" hidden="1" thickBot="1">
      <c r="A91" s="92"/>
      <c r="B91" s="22"/>
      <c r="C91" s="23"/>
      <c r="D91" s="68"/>
      <c r="E91" s="24"/>
      <c r="F91" s="2"/>
      <c r="G91" s="25"/>
      <c r="H91" s="26"/>
      <c r="I91" s="19"/>
      <c r="L91" s="41"/>
    </row>
    <row r="92" spans="1:23" s="40" customFormat="1" ht="15" customHeight="1" thickBot="1">
      <c r="A92" s="37"/>
      <c r="B92" s="38"/>
      <c r="C92" s="39"/>
      <c r="D92" s="72"/>
      <c r="E92" s="39"/>
      <c r="F92" s="39"/>
      <c r="G92" s="39"/>
      <c r="H92" s="39"/>
      <c r="I92" s="39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31.8" thickBot="1">
      <c r="A93" s="32"/>
      <c r="B93" s="93" t="s">
        <v>103</v>
      </c>
      <c r="C93" s="94"/>
      <c r="D93" s="80" t="s">
        <v>108</v>
      </c>
      <c r="E93" s="61" t="s">
        <v>95</v>
      </c>
      <c r="F93" s="62" t="s">
        <v>93</v>
      </c>
      <c r="G93" s="77" t="s">
        <v>9</v>
      </c>
      <c r="H93" s="109" t="s">
        <v>10</v>
      </c>
      <c r="I93" s="110"/>
      <c r="J93" s="4"/>
      <c r="W93"/>
    </row>
    <row r="94" spans="1:23" ht="29.4" thickBot="1">
      <c r="A94" s="32"/>
      <c r="B94" s="53" t="s">
        <v>28</v>
      </c>
      <c r="C94" s="54" t="s">
        <v>107</v>
      </c>
      <c r="D94" s="81">
        <v>2E-3</v>
      </c>
      <c r="E94" s="56"/>
      <c r="F94" s="58">
        <v>0.23</v>
      </c>
      <c r="G94" s="78">
        <f>ROUND(E94*F94, 2)</f>
        <v>0</v>
      </c>
      <c r="H94" s="111">
        <f>ROUND(E94+G94,2)</f>
        <v>0</v>
      </c>
      <c r="I94" s="112"/>
      <c r="J94" s="4"/>
      <c r="W94"/>
    </row>
    <row r="95" spans="1:23" s="40" customFormat="1" ht="15" customHeight="1">
      <c r="A95" s="37"/>
      <c r="B95" s="38"/>
      <c r="C95" s="39"/>
      <c r="D95" s="72"/>
      <c r="E95" s="39"/>
      <c r="F95" s="39"/>
      <c r="G95" s="39"/>
      <c r="H95" s="39"/>
      <c r="I95" s="39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s="40" customFormat="1" ht="15" customHeight="1">
      <c r="A96" s="37"/>
      <c r="B96" s="38"/>
      <c r="C96" s="39"/>
      <c r="D96" s="72"/>
      <c r="E96" s="79"/>
      <c r="F96" s="79"/>
      <c r="G96" s="39"/>
      <c r="H96" s="39"/>
      <c r="I96" s="79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s="40" customFormat="1" ht="15" customHeight="1">
      <c r="A97" s="43"/>
      <c r="B97" s="44" t="s">
        <v>16</v>
      </c>
      <c r="C97" s="43"/>
      <c r="D97" s="73"/>
      <c r="E97" s="43"/>
      <c r="F97" s="43"/>
      <c r="G97" s="43"/>
      <c r="H97" s="43"/>
      <c r="I97" s="43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s="40" customFormat="1" ht="15" customHeight="1">
      <c r="A98" s="42" t="s">
        <v>14</v>
      </c>
      <c r="B98" s="45" t="s">
        <v>15</v>
      </c>
      <c r="C98" s="46"/>
      <c r="D98" s="74"/>
      <c r="E98" s="46"/>
      <c r="F98" s="46"/>
      <c r="G98" s="46"/>
      <c r="H98" s="46"/>
      <c r="I98" s="46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s="40" customFormat="1" ht="15" customHeight="1">
      <c r="A99" s="42" t="s">
        <v>14</v>
      </c>
      <c r="B99" s="47" t="s">
        <v>88</v>
      </c>
      <c r="C99" s="47"/>
      <c r="D99" s="75"/>
      <c r="E99" s="47"/>
      <c r="F99" s="47"/>
      <c r="G99" s="47"/>
      <c r="H99" s="47"/>
      <c r="I99" s="47"/>
      <c r="K99" s="41"/>
      <c r="L99" s="4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s="40" customFormat="1" ht="15" customHeight="1">
      <c r="A100" s="42" t="s">
        <v>14</v>
      </c>
      <c r="B100" s="47" t="s">
        <v>89</v>
      </c>
      <c r="C100" s="47"/>
      <c r="D100" s="75"/>
      <c r="E100" s="48"/>
      <c r="F100" s="49"/>
      <c r="G100" s="48"/>
      <c r="H100" s="49"/>
      <c r="I100" s="49"/>
      <c r="K100" s="41"/>
      <c r="L100" s="4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s="40" customFormat="1" ht="15" customHeight="1">
      <c r="A101" s="42"/>
      <c r="B101" s="47" t="s">
        <v>100</v>
      </c>
      <c r="C101" s="47"/>
      <c r="D101" s="75"/>
      <c r="E101" s="48"/>
      <c r="F101" s="49"/>
      <c r="G101" s="48"/>
      <c r="H101" s="49"/>
      <c r="I101" s="49"/>
      <c r="K101" s="41"/>
      <c r="L101" s="4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s="40" customFormat="1" ht="15" customHeight="1">
      <c r="A102" s="42"/>
      <c r="B102" s="47" t="s">
        <v>106</v>
      </c>
      <c r="C102" s="47"/>
      <c r="D102" s="75"/>
      <c r="E102" s="48"/>
      <c r="F102" s="49"/>
      <c r="G102" s="48"/>
      <c r="H102" s="49"/>
      <c r="I102" s="49"/>
      <c r="K102" s="41"/>
      <c r="L102" s="4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s="40" customFormat="1" ht="15" customHeight="1">
      <c r="A103" s="42" t="s">
        <v>14</v>
      </c>
      <c r="B103" s="47" t="s">
        <v>90</v>
      </c>
      <c r="C103" s="47"/>
      <c r="D103" s="75"/>
      <c r="E103" s="47"/>
      <c r="F103" s="47"/>
      <c r="G103" s="47"/>
      <c r="H103" s="47"/>
      <c r="I103" s="47"/>
      <c r="K103" s="41"/>
      <c r="L103" s="4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s="40" customFormat="1" ht="15" customHeight="1">
      <c r="A104" s="42" t="s">
        <v>14</v>
      </c>
      <c r="B104" s="47" t="s">
        <v>91</v>
      </c>
      <c r="C104" s="47"/>
      <c r="D104" s="75"/>
      <c r="E104" s="48"/>
      <c r="F104" s="49"/>
      <c r="G104" s="48"/>
      <c r="H104" s="49"/>
      <c r="I104" s="49"/>
      <c r="K104" s="41"/>
      <c r="L104" s="4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5" customHeight="1">
      <c r="A105" s="36"/>
    </row>
    <row r="106" spans="1:23" ht="14.4" customHeight="1">
      <c r="B106" s="82" t="s">
        <v>101</v>
      </c>
      <c r="C106" s="82"/>
      <c r="D106" s="82"/>
      <c r="E106" s="82"/>
      <c r="F106" s="82"/>
      <c r="G106" s="82"/>
      <c r="H106" s="82"/>
    </row>
    <row r="107" spans="1:23">
      <c r="B107" s="82"/>
      <c r="C107" s="82"/>
      <c r="D107" s="82"/>
      <c r="E107" s="82"/>
      <c r="F107" s="82"/>
      <c r="G107" s="82"/>
      <c r="H107" s="82"/>
    </row>
    <row r="108" spans="1:23">
      <c r="B108" s="82"/>
      <c r="C108" s="82"/>
      <c r="D108" s="82"/>
      <c r="E108" s="82"/>
      <c r="F108" s="82"/>
      <c r="G108" s="82"/>
      <c r="H108" s="82"/>
    </row>
    <row r="109" spans="1:23">
      <c r="B109" s="82"/>
      <c r="C109" s="82"/>
      <c r="D109" s="82"/>
      <c r="E109" s="82"/>
      <c r="F109" s="82"/>
      <c r="G109" s="82"/>
      <c r="H109" s="82"/>
    </row>
    <row r="110" spans="1:23">
      <c r="B110" s="82"/>
      <c r="C110" s="82"/>
      <c r="D110" s="82"/>
      <c r="E110" s="82"/>
      <c r="F110" s="82"/>
      <c r="G110" s="82"/>
      <c r="H110" s="82"/>
    </row>
  </sheetData>
  <mergeCells count="53">
    <mergeCell ref="B52:C52"/>
    <mergeCell ref="B54:C54"/>
    <mergeCell ref="A69:A73"/>
    <mergeCell ref="B56:C56"/>
    <mergeCell ref="B40:C40"/>
    <mergeCell ref="B44:C44"/>
    <mergeCell ref="B42:C42"/>
    <mergeCell ref="B48:C48"/>
    <mergeCell ref="B50:C50"/>
    <mergeCell ref="B93:C93"/>
    <mergeCell ref="H93:I93"/>
    <mergeCell ref="H94:I94"/>
    <mergeCell ref="A74:C74"/>
    <mergeCell ref="A62:A68"/>
    <mergeCell ref="B36:C36"/>
    <mergeCell ref="B38:C38"/>
    <mergeCell ref="A6:C6"/>
    <mergeCell ref="D6:I6"/>
    <mergeCell ref="B14:C14"/>
    <mergeCell ref="B16:C16"/>
    <mergeCell ref="B18:C18"/>
    <mergeCell ref="A7:A8"/>
    <mergeCell ref="C7:C8"/>
    <mergeCell ref="A10:A47"/>
    <mergeCell ref="B20:C20"/>
    <mergeCell ref="B22:C22"/>
    <mergeCell ref="B12:C12"/>
    <mergeCell ref="B30:C30"/>
    <mergeCell ref="B32:C32"/>
    <mergeCell ref="B34:C34"/>
    <mergeCell ref="B24:C24"/>
    <mergeCell ref="B26:C26"/>
    <mergeCell ref="A1:I3"/>
    <mergeCell ref="A4:C4"/>
    <mergeCell ref="D4:I4"/>
    <mergeCell ref="A5:C5"/>
    <mergeCell ref="D5:I5"/>
    <mergeCell ref="B106:H110"/>
    <mergeCell ref="B62:C62"/>
    <mergeCell ref="D7:I7"/>
    <mergeCell ref="A9:I9"/>
    <mergeCell ref="B10:C10"/>
    <mergeCell ref="A87:A91"/>
    <mergeCell ref="B87:C87"/>
    <mergeCell ref="B58:C58"/>
    <mergeCell ref="B60:C60"/>
    <mergeCell ref="A48:A61"/>
    <mergeCell ref="B78:C78"/>
    <mergeCell ref="A80:A86"/>
    <mergeCell ref="B80:C80"/>
    <mergeCell ref="B28:C28"/>
    <mergeCell ref="B69:C69"/>
    <mergeCell ref="B46:C46"/>
  </mergeCells>
  <phoneticPr fontId="14" type="noConversion"/>
  <conditionalFormatting sqref="E10">
    <cfRule type="cellIs" dxfId="98" priority="204" operator="greaterThan">
      <formula>$D10+0.51%</formula>
    </cfRule>
    <cfRule type="cellIs" dxfId="97" priority="203" operator="lessThan">
      <formula>$D10-0.51%</formula>
    </cfRule>
  </conditionalFormatting>
  <conditionalFormatting sqref="E12">
    <cfRule type="cellIs" dxfId="96" priority="80" operator="greaterThan">
      <formula>$D12+0.51%</formula>
    </cfRule>
    <cfRule type="cellIs" dxfId="95" priority="79" operator="lessThan">
      <formula>$D12-0.51%</formula>
    </cfRule>
  </conditionalFormatting>
  <conditionalFormatting sqref="E14">
    <cfRule type="cellIs" dxfId="94" priority="78" operator="greaterThan">
      <formula>$D14+0.51%</formula>
    </cfRule>
    <cfRule type="cellIs" dxfId="93" priority="77" operator="lessThan">
      <formula>$D14-0.51%</formula>
    </cfRule>
  </conditionalFormatting>
  <conditionalFormatting sqref="E16">
    <cfRule type="cellIs" dxfId="92" priority="76" operator="greaterThan">
      <formula>$D16+0.51%</formula>
    </cfRule>
    <cfRule type="cellIs" dxfId="91" priority="75" operator="lessThan">
      <formula>$D16-0.51%</formula>
    </cfRule>
  </conditionalFormatting>
  <conditionalFormatting sqref="E18">
    <cfRule type="cellIs" dxfId="90" priority="73" operator="lessThan">
      <formula>$D18-0.51%</formula>
    </cfRule>
    <cfRule type="cellIs" dxfId="89" priority="74" operator="greaterThan">
      <formula>$D18+0.51%</formula>
    </cfRule>
  </conditionalFormatting>
  <conditionalFormatting sqref="E20">
    <cfRule type="cellIs" dxfId="88" priority="72" operator="greaterThan">
      <formula>$D20+0.51%</formula>
    </cfRule>
    <cfRule type="cellIs" dxfId="87" priority="71" operator="lessThan">
      <formula>$D20-0.51%</formula>
    </cfRule>
  </conditionalFormatting>
  <conditionalFormatting sqref="E22">
    <cfRule type="cellIs" dxfId="86" priority="70" operator="greaterThan">
      <formula>$D22+0.51%</formula>
    </cfRule>
    <cfRule type="cellIs" dxfId="85" priority="69" operator="lessThan">
      <formula>$D22-0.51%</formula>
    </cfRule>
  </conditionalFormatting>
  <conditionalFormatting sqref="E24">
    <cfRule type="cellIs" dxfId="84" priority="67" operator="lessThan">
      <formula>$D24-0.51%</formula>
    </cfRule>
    <cfRule type="cellIs" dxfId="83" priority="68" operator="greaterThan">
      <formula>$D24+0.51%</formula>
    </cfRule>
  </conditionalFormatting>
  <conditionalFormatting sqref="E26">
    <cfRule type="cellIs" dxfId="82" priority="66" operator="greaterThan">
      <formula>$D26+0.51%</formula>
    </cfRule>
    <cfRule type="cellIs" dxfId="81" priority="65" operator="lessThan">
      <formula>$D26-0.51%</formula>
    </cfRule>
  </conditionalFormatting>
  <conditionalFormatting sqref="E28">
    <cfRule type="cellIs" dxfId="80" priority="59" operator="lessThan">
      <formula>$D28-0.51%</formula>
    </cfRule>
    <cfRule type="cellIs" dxfId="79" priority="60" operator="greaterThan">
      <formula>$D28+0.51%</formula>
    </cfRule>
  </conditionalFormatting>
  <conditionalFormatting sqref="E30">
    <cfRule type="cellIs" dxfId="78" priority="57" operator="lessThan">
      <formula>$D30-0.51%</formula>
    </cfRule>
    <cfRule type="cellIs" dxfId="77" priority="58" operator="greaterThan">
      <formula>$D30+0.51%</formula>
    </cfRule>
  </conditionalFormatting>
  <conditionalFormatting sqref="E32">
    <cfRule type="cellIs" dxfId="76" priority="56" operator="greaterThan">
      <formula>$D32+0.51%</formula>
    </cfRule>
    <cfRule type="cellIs" dxfId="75" priority="55" operator="lessThan">
      <formula>$D32-0.51%</formula>
    </cfRule>
  </conditionalFormatting>
  <conditionalFormatting sqref="E34">
    <cfRule type="cellIs" dxfId="74" priority="54" operator="greaterThan">
      <formula>$D34+0.51%</formula>
    </cfRule>
    <cfRule type="cellIs" dxfId="73" priority="53" operator="lessThan">
      <formula>$D34-0.51%</formula>
    </cfRule>
  </conditionalFormatting>
  <conditionalFormatting sqref="E36">
    <cfRule type="cellIs" dxfId="72" priority="52" operator="greaterThan">
      <formula>$D36+0.51%</formula>
    </cfRule>
    <cfRule type="cellIs" dxfId="71" priority="51" operator="lessThan">
      <formula>$D36-0.51%</formula>
    </cfRule>
  </conditionalFormatting>
  <conditionalFormatting sqref="E38">
    <cfRule type="cellIs" dxfId="70" priority="49" operator="lessThan">
      <formula>$D38-0.51%</formula>
    </cfRule>
    <cfRule type="cellIs" dxfId="69" priority="50" operator="greaterThan">
      <formula>$D38+0.51%</formula>
    </cfRule>
  </conditionalFormatting>
  <conditionalFormatting sqref="E40">
    <cfRule type="cellIs" dxfId="68" priority="48" operator="greaterThan">
      <formula>$D40+0.51%</formula>
    </cfRule>
    <cfRule type="cellIs" dxfId="67" priority="47" operator="lessThan">
      <formula>$D40-0.51%</formula>
    </cfRule>
  </conditionalFormatting>
  <conditionalFormatting sqref="E42">
    <cfRule type="cellIs" dxfId="66" priority="46" operator="greaterThan">
      <formula>$D42+0.51%</formula>
    </cfRule>
    <cfRule type="cellIs" dxfId="65" priority="45" operator="lessThan">
      <formula>$D42-0.51%</formula>
    </cfRule>
  </conditionalFormatting>
  <conditionalFormatting sqref="E44">
    <cfRule type="cellIs" dxfId="64" priority="4" operator="greaterThan">
      <formula>$D44+0.51%</formula>
    </cfRule>
    <cfRule type="cellIs" dxfId="63" priority="3" operator="lessThan">
      <formula>$D44-0.51%</formula>
    </cfRule>
  </conditionalFormatting>
  <conditionalFormatting sqref="E46">
    <cfRule type="cellIs" dxfId="62" priority="44" operator="greaterThan">
      <formula>$D46+0.51%</formula>
    </cfRule>
    <cfRule type="cellIs" dxfId="61" priority="43" operator="lessThan">
      <formula>$D46-0.51%</formula>
    </cfRule>
  </conditionalFormatting>
  <conditionalFormatting sqref="E48">
    <cfRule type="cellIs" dxfId="60" priority="42" operator="greaterThan">
      <formula>$D48+0.51%</formula>
    </cfRule>
    <cfRule type="cellIs" dxfId="59" priority="41" operator="lessThan">
      <formula>$D48-0.51%</formula>
    </cfRule>
  </conditionalFormatting>
  <conditionalFormatting sqref="E50">
    <cfRule type="cellIs" dxfId="58" priority="40" operator="greaterThan">
      <formula>$D50+0.51%</formula>
    </cfRule>
    <cfRule type="cellIs" dxfId="57" priority="39" operator="lessThan">
      <formula>$D50-0.51%</formula>
    </cfRule>
  </conditionalFormatting>
  <conditionalFormatting sqref="E52">
    <cfRule type="cellIs" dxfId="56" priority="37" operator="lessThan">
      <formula>$D52-0.51%</formula>
    </cfRule>
    <cfRule type="cellIs" dxfId="55" priority="38" operator="greaterThan">
      <formula>$D52+0.51%</formula>
    </cfRule>
  </conditionalFormatting>
  <conditionalFormatting sqref="E54">
    <cfRule type="cellIs" dxfId="54" priority="36" operator="greaterThan">
      <formula>$D54+0.51%</formula>
    </cfRule>
    <cfRule type="cellIs" dxfId="53" priority="35" operator="lessThan">
      <formula>$D54-0.51%</formula>
    </cfRule>
  </conditionalFormatting>
  <conditionalFormatting sqref="E56">
    <cfRule type="cellIs" dxfId="52" priority="33" operator="lessThan">
      <formula>$D56-0.51%</formula>
    </cfRule>
    <cfRule type="cellIs" dxfId="51" priority="34" operator="greaterThan">
      <formula>$D56+0.51%</formula>
    </cfRule>
  </conditionalFormatting>
  <conditionalFormatting sqref="E58">
    <cfRule type="cellIs" dxfId="50" priority="32" operator="greaterThan">
      <formula>$D58+0.51%</formula>
    </cfRule>
    <cfRule type="cellIs" dxfId="49" priority="31" operator="lessThan">
      <formula>$D58-0.51%</formula>
    </cfRule>
  </conditionalFormatting>
  <conditionalFormatting sqref="E60">
    <cfRule type="cellIs" dxfId="48" priority="30" operator="greaterThan">
      <formula>$D60+0.51%</formula>
    </cfRule>
    <cfRule type="cellIs" dxfId="47" priority="29" operator="lessThan">
      <formula>$D60-0.51%</formula>
    </cfRule>
  </conditionalFormatting>
  <conditionalFormatting sqref="E62">
    <cfRule type="cellIs" dxfId="46" priority="279" operator="lessThan">
      <formula>$D$62-3.01%</formula>
    </cfRule>
    <cfRule type="cellIs" dxfId="45" priority="280" operator="greaterThan">
      <formula>$D$62+3.01%</formula>
    </cfRule>
  </conditionalFormatting>
  <conditionalFormatting sqref="E69">
    <cfRule type="cellIs" dxfId="44" priority="269" operator="lessThan">
      <formula>$D$10-3.01%</formula>
    </cfRule>
    <cfRule type="cellIs" dxfId="43" priority="270" operator="greaterThan">
      <formula>$D$10+3.01%</formula>
    </cfRule>
  </conditionalFormatting>
  <conditionalFormatting sqref="E80">
    <cfRule type="cellIs" dxfId="42" priority="209" operator="lessThan">
      <formula>$D$62-3.01%</formula>
    </cfRule>
    <cfRule type="cellIs" dxfId="41" priority="210" operator="greaterThan">
      <formula>$D$62+3.01%</formula>
    </cfRule>
  </conditionalFormatting>
  <conditionalFormatting sqref="E87">
    <cfRule type="cellIs" dxfId="40" priority="207" operator="lessThan">
      <formula>$D$10-3.01%</formula>
    </cfRule>
    <cfRule type="cellIs" dxfId="39" priority="208" operator="greaterThan">
      <formula>$D$10+3.01%</formula>
    </cfRule>
  </conditionalFormatting>
  <conditionalFormatting sqref="E11:F11 E94">
    <cfRule type="cellIs" dxfId="38" priority="298" operator="lessThan">
      <formula>0</formula>
    </cfRule>
  </conditionalFormatting>
  <conditionalFormatting sqref="E13:F13">
    <cfRule type="cellIs" dxfId="37" priority="28" operator="lessThan">
      <formula>0</formula>
    </cfRule>
  </conditionalFormatting>
  <conditionalFormatting sqref="E15:F15">
    <cfRule type="cellIs" dxfId="36" priority="27" operator="lessThan">
      <formula>0</formula>
    </cfRule>
  </conditionalFormatting>
  <conditionalFormatting sqref="E17:F17">
    <cfRule type="cellIs" dxfId="35" priority="26" operator="lessThan">
      <formula>0</formula>
    </cfRule>
  </conditionalFormatting>
  <conditionalFormatting sqref="E19:F19">
    <cfRule type="cellIs" dxfId="34" priority="25" operator="lessThan">
      <formula>0</formula>
    </cfRule>
  </conditionalFormatting>
  <conditionalFormatting sqref="E21:F21">
    <cfRule type="cellIs" dxfId="33" priority="24" operator="lessThan">
      <formula>0</formula>
    </cfRule>
  </conditionalFormatting>
  <conditionalFormatting sqref="E23:F23">
    <cfRule type="cellIs" dxfId="32" priority="23" operator="lessThan">
      <formula>0</formula>
    </cfRule>
  </conditionalFormatting>
  <conditionalFormatting sqref="E25:F25">
    <cfRule type="cellIs" dxfId="31" priority="22" operator="lessThan">
      <formula>0</formula>
    </cfRule>
  </conditionalFormatting>
  <conditionalFormatting sqref="E27:F27">
    <cfRule type="cellIs" dxfId="30" priority="21" operator="lessThan">
      <formula>0</formula>
    </cfRule>
  </conditionalFormatting>
  <conditionalFormatting sqref="E29:F29">
    <cfRule type="cellIs" dxfId="29" priority="20" operator="lessThan">
      <formula>0</formula>
    </cfRule>
  </conditionalFormatting>
  <conditionalFormatting sqref="E31:F31">
    <cfRule type="cellIs" dxfId="28" priority="19" operator="lessThan">
      <formula>0</formula>
    </cfRule>
  </conditionalFormatting>
  <conditionalFormatting sqref="E33:F33">
    <cfRule type="cellIs" dxfId="27" priority="18" operator="lessThan">
      <formula>0</formula>
    </cfRule>
  </conditionalFormatting>
  <conditionalFormatting sqref="E35:F35">
    <cfRule type="cellIs" dxfId="26" priority="17" operator="lessThan">
      <formula>0</formula>
    </cfRule>
  </conditionalFormatting>
  <conditionalFormatting sqref="E37:F37">
    <cfRule type="cellIs" dxfId="25" priority="16" operator="lessThan">
      <formula>0</formula>
    </cfRule>
  </conditionalFormatting>
  <conditionalFormatting sqref="E39:F39">
    <cfRule type="cellIs" dxfId="24" priority="15" operator="lessThan">
      <formula>0</formula>
    </cfRule>
  </conditionalFormatting>
  <conditionalFormatting sqref="E41:F41">
    <cfRule type="cellIs" dxfId="23" priority="14" operator="lessThan">
      <formula>0</formula>
    </cfRule>
  </conditionalFormatting>
  <conditionalFormatting sqref="E43:F43 E45:F45">
    <cfRule type="cellIs" dxfId="22" priority="13" operator="lessThan">
      <formula>0</formula>
    </cfRule>
  </conditionalFormatting>
  <conditionalFormatting sqref="E47:F47">
    <cfRule type="cellIs" dxfId="21" priority="12" operator="lessThan">
      <formula>0</formula>
    </cfRule>
  </conditionalFormatting>
  <conditionalFormatting sqref="E49:F49">
    <cfRule type="cellIs" dxfId="20" priority="11" operator="lessThan">
      <formula>0</formula>
    </cfRule>
  </conditionalFormatting>
  <conditionalFormatting sqref="E51:F51">
    <cfRule type="cellIs" dxfId="19" priority="10" operator="lessThan">
      <formula>0</formula>
    </cfRule>
  </conditionalFormatting>
  <conditionalFormatting sqref="E53:F53">
    <cfRule type="cellIs" dxfId="18" priority="9" operator="lessThan">
      <formula>0</formula>
    </cfRule>
  </conditionalFormatting>
  <conditionalFormatting sqref="E55:F55">
    <cfRule type="cellIs" dxfId="17" priority="8" operator="lessThan">
      <formula>0</formula>
    </cfRule>
  </conditionalFormatting>
  <conditionalFormatting sqref="E57:F57">
    <cfRule type="cellIs" dxfId="16" priority="7" operator="lessThan">
      <formula>0</formula>
    </cfRule>
  </conditionalFormatting>
  <conditionalFormatting sqref="E59:F59">
    <cfRule type="cellIs" dxfId="15" priority="6" operator="lessThan">
      <formula>0</formula>
    </cfRule>
  </conditionalFormatting>
  <conditionalFormatting sqref="E61:F61">
    <cfRule type="cellIs" dxfId="14" priority="5" operator="lessThan">
      <formula>0</formula>
    </cfRule>
  </conditionalFormatting>
  <conditionalFormatting sqref="E63:F68">
    <cfRule type="cellIs" dxfId="13" priority="286" operator="lessThan">
      <formula>0</formula>
    </cfRule>
  </conditionalFormatting>
  <conditionalFormatting sqref="E70:F73">
    <cfRule type="cellIs" dxfId="12" priority="284" operator="lessThan">
      <formula>0</formula>
    </cfRule>
  </conditionalFormatting>
  <conditionalFormatting sqref="E79:F79 F81:F86 F88:F91 E94">
    <cfRule type="cellIs" dxfId="11" priority="213" operator="greaterThan">
      <formula>0</formula>
    </cfRule>
  </conditionalFormatting>
  <conditionalFormatting sqref="E79:F79">
    <cfRule type="cellIs" dxfId="10" priority="214" operator="lessThan">
      <formula>0</formula>
    </cfRule>
  </conditionalFormatting>
  <conditionalFormatting sqref="E81:F86">
    <cfRule type="cellIs" dxfId="9" priority="212" operator="lessThan">
      <formula>0</formula>
    </cfRule>
  </conditionalFormatting>
  <conditionalFormatting sqref="E88:F91">
    <cfRule type="cellIs" dxfId="8" priority="211" operator="lessThan">
      <formula>0</formula>
    </cfRule>
  </conditionalFormatting>
  <conditionalFormatting sqref="F11">
    <cfRule type="cellIs" dxfId="7" priority="311" operator="between">
      <formula>"-"</formula>
      <formula>5000000</formula>
    </cfRule>
    <cfRule type="cellIs" dxfId="6" priority="308" operator="greaterThan">
      <formula>0</formula>
    </cfRule>
    <cfRule type="cellIs" dxfId="5" priority="310" operator="greaterThan">
      <formula>0</formula>
    </cfRule>
  </conditionalFormatting>
  <conditionalFormatting sqref="F13 F15 F17 F19 F21 F23 F25 F29 F31 F33 F35 F37 F39 F41 F43 F45 F47 F51 F53 F55 F57 F59 F61 F63:F68 F70:F73">
    <cfRule type="cellIs" dxfId="4" priority="287" operator="greaterThan">
      <formula>0</formula>
    </cfRule>
  </conditionalFormatting>
  <conditionalFormatting sqref="F27">
    <cfRule type="cellIs" dxfId="3" priority="149" operator="greaterThan">
      <formula>0</formula>
    </cfRule>
  </conditionalFormatting>
  <conditionalFormatting sqref="F49">
    <cfRule type="cellIs" dxfId="2" priority="222" operator="between">
      <formula>"-"</formula>
      <formula>5000000</formula>
    </cfRule>
    <cfRule type="cellIs" dxfId="1" priority="220" operator="greaterThan">
      <formula>0</formula>
    </cfRule>
    <cfRule type="cellIs" dxfId="0" priority="221" operator="greaterThan">
      <formula>0</formula>
    </cfRule>
  </conditionalFormatting>
  <pageMargins left="0.7" right="0.7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Kaźmierczak-Dobrowolska</cp:lastModifiedBy>
  <cp:lastPrinted>2025-06-26T07:34:24Z</cp:lastPrinted>
  <dcterms:created xsi:type="dcterms:W3CDTF">2023-11-02T11:44:18Z</dcterms:created>
  <dcterms:modified xsi:type="dcterms:W3CDTF">2025-10-29T09:57:20Z</dcterms:modified>
</cp:coreProperties>
</file>